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Dokumenty\ÚKLID podklady\"/>
    </mc:Choice>
  </mc:AlternateContent>
  <xr:revisionPtr revIDLastSave="0" documentId="13_ncr:1_{1F7534D6-0A46-43E2-AA30-A4F0CB2690E7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Cejl - Výpočet ploch pro ..." sheetId="2" r:id="rId2"/>
  </sheets>
  <definedNames>
    <definedName name="_xlnm._FilterDatabase" localSheetId="1" hidden="1">'Cejl - Výpočet ploch pro ...'!$C$115:$K$183</definedName>
    <definedName name="_xlnm.Print_Titles" localSheetId="1">'Cejl - Výpočet ploch pro ...'!$115:$115</definedName>
    <definedName name="_xlnm.Print_Titles" localSheetId="0">'Rekapitulace stavby'!$92:$92</definedName>
    <definedName name="_xlnm.Print_Area" localSheetId="1">'Cejl - Výpočet ploch pro ...'!$C$4:$J$76,'Cejl - Výpočet ploch pro ...'!$C$82:$J$99,'Cejl - Výpočet ploch pro ...'!$C$105:$J$183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3" i="2" l="1"/>
  <c r="BF173" i="2" s="1"/>
  <c r="P173" i="2"/>
  <c r="R173" i="2"/>
  <c r="T173" i="2"/>
  <c r="BE173" i="2"/>
  <c r="BG173" i="2"/>
  <c r="BH173" i="2"/>
  <c r="BI173" i="2"/>
  <c r="BK173" i="2"/>
  <c r="J35" i="2"/>
  <c r="J34" i="2"/>
  <c r="AY95" i="1" s="1"/>
  <c r="J33" i="2"/>
  <c r="AX95" i="1" s="1"/>
  <c r="BI183" i="2"/>
  <c r="BH183" i="2"/>
  <c r="BG183" i="2"/>
  <c r="BE183" i="2"/>
  <c r="T183" i="2"/>
  <c r="T182" i="2" s="1"/>
  <c r="T181" i="2" s="1"/>
  <c r="R183" i="2"/>
  <c r="R182" i="2" s="1"/>
  <c r="R181" i="2" s="1"/>
  <c r="P183" i="2"/>
  <c r="P182" i="2" s="1"/>
  <c r="P181" i="2" s="1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1" i="2"/>
  <c r="BH171" i="2"/>
  <c r="BG171" i="2"/>
  <c r="BE171" i="2"/>
  <c r="T171" i="2"/>
  <c r="R171" i="2"/>
  <c r="P171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3" i="2"/>
  <c r="BH153" i="2"/>
  <c r="BG153" i="2"/>
  <c r="BE153" i="2"/>
  <c r="T153" i="2"/>
  <c r="R153" i="2"/>
  <c r="P153" i="2"/>
  <c r="BI146" i="2"/>
  <c r="BH146" i="2"/>
  <c r="BG146" i="2"/>
  <c r="BE146" i="2"/>
  <c r="T146" i="2"/>
  <c r="R146" i="2"/>
  <c r="P146" i="2"/>
  <c r="BI142" i="2"/>
  <c r="BH142" i="2"/>
  <c r="BG142" i="2"/>
  <c r="BE142" i="2"/>
  <c r="T142" i="2"/>
  <c r="R142" i="2"/>
  <c r="P142" i="2"/>
  <c r="BI122" i="2"/>
  <c r="BH122" i="2"/>
  <c r="BG122" i="2"/>
  <c r="BE122" i="2"/>
  <c r="T122" i="2"/>
  <c r="R122" i="2"/>
  <c r="P122" i="2"/>
  <c r="BI119" i="2"/>
  <c r="BH119" i="2"/>
  <c r="BG119" i="2"/>
  <c r="BE119" i="2"/>
  <c r="T119" i="2"/>
  <c r="R119" i="2"/>
  <c r="P119" i="2"/>
  <c r="J113" i="2"/>
  <c r="J112" i="2"/>
  <c r="F112" i="2"/>
  <c r="F110" i="2"/>
  <c r="E108" i="2"/>
  <c r="J90" i="2"/>
  <c r="J89" i="2"/>
  <c r="F89" i="2"/>
  <c r="F87" i="2"/>
  <c r="E85" i="2"/>
  <c r="J16" i="2"/>
  <c r="E16" i="2"/>
  <c r="F90" i="2" s="1"/>
  <c r="J15" i="2"/>
  <c r="J10" i="2"/>
  <c r="J87" i="2" s="1"/>
  <c r="L90" i="1"/>
  <c r="AM90" i="1"/>
  <c r="AM89" i="1"/>
  <c r="L89" i="1"/>
  <c r="AM87" i="1"/>
  <c r="L87" i="1"/>
  <c r="L85" i="1"/>
  <c r="L84" i="1"/>
  <c r="J177" i="2"/>
  <c r="J175" i="2"/>
  <c r="BK171" i="2"/>
  <c r="J166" i="2"/>
  <c r="BK142" i="2"/>
  <c r="BK122" i="2"/>
  <c r="AS94" i="1"/>
  <c r="J183" i="2"/>
  <c r="J179" i="2"/>
  <c r="BK177" i="2"/>
  <c r="J171" i="2"/>
  <c r="BK166" i="2"/>
  <c r="J160" i="2"/>
  <c r="J119" i="2"/>
  <c r="BK183" i="2"/>
  <c r="BK179" i="2"/>
  <c r="BK175" i="2"/>
  <c r="BK167" i="2"/>
  <c r="BK158" i="2"/>
  <c r="BK153" i="2"/>
  <c r="J146" i="2"/>
  <c r="J122" i="2"/>
  <c r="BK119" i="2"/>
  <c r="J167" i="2"/>
  <c r="BK160" i="2"/>
  <c r="J158" i="2"/>
  <c r="J153" i="2"/>
  <c r="BK146" i="2"/>
  <c r="J142" i="2"/>
  <c r="BK118" i="2" l="1"/>
  <c r="BK117" i="2" s="1"/>
  <c r="J117" i="2" s="1"/>
  <c r="J95" i="2" s="1"/>
  <c r="R118" i="2"/>
  <c r="R117" i="2" s="1"/>
  <c r="R116" i="2" s="1"/>
  <c r="P118" i="2"/>
  <c r="P117" i="2" s="1"/>
  <c r="P116" i="2" s="1"/>
  <c r="AU95" i="1" s="1"/>
  <c r="AU94" i="1" s="1"/>
  <c r="T118" i="2"/>
  <c r="T117" i="2" s="1"/>
  <c r="T116" i="2" s="1"/>
  <c r="J110" i="2"/>
  <c r="F113" i="2"/>
  <c r="BF122" i="2"/>
  <c r="BF153" i="2"/>
  <c r="BF119" i="2"/>
  <c r="BF142" i="2"/>
  <c r="BF175" i="2"/>
  <c r="BF183" i="2"/>
  <c r="BF146" i="2"/>
  <c r="BF171" i="2"/>
  <c r="BF158" i="2"/>
  <c r="BF160" i="2"/>
  <c r="BF166" i="2"/>
  <c r="BF167" i="2"/>
  <c r="BF177" i="2"/>
  <c r="BF179" i="2"/>
  <c r="BK182" i="2"/>
  <c r="J182" i="2" s="1"/>
  <c r="J98" i="2" s="1"/>
  <c r="F33" i="2"/>
  <c r="BB95" i="1" s="1"/>
  <c r="BB94" i="1" s="1"/>
  <c r="W31" i="1" s="1"/>
  <c r="J31" i="2"/>
  <c r="AV95" i="1" s="1"/>
  <c r="F35" i="2"/>
  <c r="BD95" i="1" s="1"/>
  <c r="BD94" i="1" s="1"/>
  <c r="W33" i="1" s="1"/>
  <c r="F31" i="2"/>
  <c r="AZ95" i="1" s="1"/>
  <c r="AZ94" i="1" s="1"/>
  <c r="AV94" i="1" s="1"/>
  <c r="AK29" i="1" s="1"/>
  <c r="F34" i="2"/>
  <c r="BC95" i="1" s="1"/>
  <c r="BC94" i="1" s="1"/>
  <c r="W32" i="1" s="1"/>
  <c r="J118" i="2" l="1"/>
  <c r="J96" i="2" s="1"/>
  <c r="BK181" i="2"/>
  <c r="J181" i="2"/>
  <c r="J97" i="2" s="1"/>
  <c r="W29" i="1"/>
  <c r="AX94" i="1"/>
  <c r="AY94" i="1"/>
  <c r="J32" i="2"/>
  <c r="AW95" i="1" s="1"/>
  <c r="AT95" i="1" s="1"/>
  <c r="F32" i="2"/>
  <c r="BA95" i="1" s="1"/>
  <c r="BA94" i="1" s="1"/>
  <c r="W30" i="1" s="1"/>
  <c r="BK116" i="2" l="1"/>
  <c r="J116" i="2" s="1"/>
  <c r="J94" i="2" s="1"/>
  <c r="AW94" i="1"/>
  <c r="AK30" i="1" s="1"/>
  <c r="AT94" i="1" l="1"/>
  <c r="J28" i="2"/>
  <c r="AG95" i="1" s="1"/>
  <c r="AG94" i="1" s="1"/>
  <c r="AN94" i="1" s="1"/>
  <c r="AN95" i="1" l="1"/>
  <c r="J37" i="2"/>
  <c r="AK26" i="1"/>
  <c r="AK35" i="1" s="1"/>
</calcChain>
</file>

<file path=xl/sharedStrings.xml><?xml version="1.0" encoding="utf-8"?>
<sst xmlns="http://schemas.openxmlformats.org/spreadsheetml/2006/main" count="911" uniqueCount="211">
  <si>
    <t>Export Komplet</t>
  </si>
  <si>
    <t/>
  </si>
  <si>
    <t>2.0</t>
  </si>
  <si>
    <t>False</t>
  </si>
  <si>
    <t>{60eb4211-a7f3-491f-a94d-46d6a045d77a}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</si>
  <si>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</si>
  <si>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</si>
  <si>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</si>
  <si>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</si>
  <si>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</si>
  <si>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</si>
  <si>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</si>
  <si>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</si>
  <si>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</si>
  <si>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cejl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</si>
  <si>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</si>
  <si>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</si>
  <si>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Výpočet ploch pro úklid společných prostor v domě</t>
  </si>
  <si>
    <t>KSO:</t>
  </si>
  <si>
    <t>CC-CZ:</t>
  </si>
  <si>
    <t>Místo:</t>
  </si>
  <si>
    <t>Cejl 75 a 77</t>
  </si>
  <si>
    <t>Datum:</t>
  </si>
  <si>
    <t>20. 5. 2021</t>
  </si>
  <si>
    <t>Zadavatel:</t>
  </si>
  <si>
    <t>IČ:</t>
  </si>
  <si>
    <t xml:space="preserve">Mm Brna, OSM, Husova 3,Brno 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</si>
  <si>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</si>
  <si>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</si>
  <si>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</si>
  <si>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</si>
  <si>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</si>
  <si>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</si>
  <si>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</si>
  <si>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R.Volková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</si>
  <si>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</si>
  <si>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</si>
  <si>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</si>
  <si>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</si>
  <si>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</si>
  <si>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</si>
  <si>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</si>
  <si>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</si>
  <si>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</si>
  <si>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</si>
  <si>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</si>
  <si>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</si>
  <si>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</si>
  <si>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</si>
  <si>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</si>
  <si>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</si>
  <si>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</si>
  <si>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</si>
  <si>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</si>
  <si>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</si>
  <si>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</si>
  <si>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</si>
  <si>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</si>
  <si>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</si>
  <si>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</si>
  <si>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</si>
  <si>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</si>
  <si>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</si>
  <si>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</si>
  <si>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</si>
  <si>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</si>
  <si>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</si>
  <si>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</si>
  <si>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</si>
  <si>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</si>
  <si>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</si>
  <si>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</si>
  <si>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</si>
  <si>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</si>
  <si>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</si>
  <si>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</si>
  <si>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</si>
  <si>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</si>
  <si>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</si>
  <si>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</si>
  <si>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</si>
  <si>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</si>
  <si>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</si>
  <si>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</si>
  <si>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</si>
  <si>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</si>
  <si>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</si>
  <si>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</si>
  <si>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</si>
  <si>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</si>
  <si>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</si>
  <si>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VRN - Vedlejší rozpočtové náklady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</si>
  <si>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</si>
  <si>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</si>
  <si>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</si>
  <si>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</si>
  <si>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</si>
  <si>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</si>
  <si>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</si>
  <si>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</si>
  <si>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</si>
  <si>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</si>
  <si>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</si>
  <si>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</si>
  <si>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</si>
  <si>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</si>
  <si>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</si>
  <si>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</si>
  <si>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</si>
  <si>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</si>
  <si>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</si>
  <si>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1-pol.  1</t>
  </si>
  <si>
    <t>Úklid podlahy -průjezd-101-12 x ročně</t>
  </si>
  <si>
    <t>m2</t>
  </si>
  <si>
    <t>4</t>
  </si>
  <si>
    <t>2</t>
  </si>
  <si>
    <t>-75996856</t>
  </si>
  <si>
    <t>VV</t>
  </si>
  <si>
    <t>43,65</t>
  </si>
  <si>
    <t>Součet</t>
  </si>
  <si>
    <t>1-pol.  2</t>
  </si>
  <si>
    <t>Úklid podlahy na chodbě,na podestách,schodiště a pavlačí-52x ročně</t>
  </si>
  <si>
    <t>1621648516</t>
  </si>
  <si>
    <t>"1np-chodba"32,1+12,6+17,9</t>
  </si>
  <si>
    <t>"schodiště"9,5+8,8</t>
  </si>
  <si>
    <t>Mezisoučet</t>
  </si>
  <si>
    <t>3</t>
  </si>
  <si>
    <t>"2np-schodiště 2,01+2,04+206+209"8,4+22,1+9,9+21,94</t>
  </si>
  <si>
    <t>"chodba+podesta 202,chodba 207"20,25+12,5</t>
  </si>
  <si>
    <t>"pavlač 203+205+208"45+11+45,5</t>
  </si>
  <si>
    <t>"3np-schod"8,4+22,1+9,9+21,95</t>
  </si>
  <si>
    <t>"chodba+podesta"19,8+12,2</t>
  </si>
  <si>
    <t>"pavlač"45,15+11+46,15</t>
  </si>
  <si>
    <t>"4-schodiště"8,7+22,1+11,25</t>
  </si>
  <si>
    <t>"chodby+podesty"19,25+11,1</t>
  </si>
  <si>
    <t>"pavlače"45+11</t>
  </si>
  <si>
    <t>"5-schodiště"27,75+18,3</t>
  </si>
  <si>
    <t>"pavlač"11,7</t>
  </si>
  <si>
    <t>1-pol.3</t>
  </si>
  <si>
    <t>Úklid na půdě bez využití- 1x  ročně</t>
  </si>
  <si>
    <t>-1912690848</t>
  </si>
  <si>
    <t>"4np"234</t>
  </si>
  <si>
    <t>"5"199</t>
  </si>
  <si>
    <t>1-pol.  4</t>
  </si>
  <si>
    <t>Umytí dveří včetně zárubní do společných prostor-12x ročně</t>
  </si>
  <si>
    <t>sada</t>
  </si>
  <si>
    <t>-54044936</t>
  </si>
  <si>
    <t>"1np"3+6+3</t>
  </si>
  <si>
    <t>"2"6</t>
  </si>
  <si>
    <t>"3"6</t>
  </si>
  <si>
    <t>"4"4+1</t>
  </si>
  <si>
    <t>"5"3</t>
  </si>
  <si>
    <t xml:space="preserve">Součet </t>
  </si>
  <si>
    <t>5</t>
  </si>
  <si>
    <t>1-pol.  5</t>
  </si>
  <si>
    <t>Umytí oken a vchodových dveří, rámů a parapetu včetně pomocného lešení-4x ročně</t>
  </si>
  <si>
    <t>-906415251</t>
  </si>
  <si>
    <t>"1np-uliční pohled"1*2,3*3+1,0*2,85*5+2,85*2,85+0,032</t>
  </si>
  <si>
    <t>1,6*2,15+0,9*2,15*5+0,9*2,1*3+1,0*1,3*9+0,9*2,15*2</t>
  </si>
  <si>
    <t>"2-5"0</t>
  </si>
  <si>
    <t>6</t>
  </si>
  <si>
    <t>1-pol.  6</t>
  </si>
  <si>
    <t>Umytí světel,vypínačů,ometení pavučin+pom.lešení-2x ročně</t>
  </si>
  <si>
    <t>537747280</t>
  </si>
  <si>
    <t>7</t>
  </si>
  <si>
    <t>1-pol.  7</t>
  </si>
  <si>
    <t>Umytí zábradlí-6x ročně</t>
  </si>
  <si>
    <t>patro</t>
  </si>
  <si>
    <t>-923161137</t>
  </si>
  <si>
    <t>"1"4</t>
  </si>
  <si>
    <t>"2"4</t>
  </si>
  <si>
    <t>"3"3</t>
  </si>
  <si>
    <t>"4"2</t>
  </si>
  <si>
    <t>8</t>
  </si>
  <si>
    <t>1-pol.  8</t>
  </si>
  <si>
    <t>Umytí 5 dveří a zárubně u výtahu+kabina výtahu,zrcadlo,světlo-52 x ročně</t>
  </si>
  <si>
    <t>313585018</t>
  </si>
  <si>
    <t>9</t>
  </si>
  <si>
    <t>1-pol.  9</t>
  </si>
  <si>
    <t>Úklid vnější-zámkové dlažby a betonové dlažby-4x ročně</t>
  </si>
  <si>
    <t>2124192008</t>
  </si>
  <si>
    <t>"zámková dlažba"169</t>
  </si>
  <si>
    <t>"betonová dlažba"170,5</t>
  </si>
  <si>
    <t>1-pol. 10</t>
  </si>
  <si>
    <t>1-pol. 11</t>
  </si>
  <si>
    <t>Obslužná chodba ke skl.kojím 1,36+1,38+1,40 -4x ročně</t>
  </si>
  <si>
    <t>-502215175</t>
  </si>
  <si>
    <t>3,8+10,15+4,4</t>
  </si>
  <si>
    <t>1-pol. 12</t>
  </si>
  <si>
    <t>1-pol. 13</t>
  </si>
  <si>
    <t>-671975208</t>
  </si>
  <si>
    <t>1-pol. 14</t>
  </si>
  <si>
    <t>Společné prostory-kola+kočárky-113+114 -4x ročně</t>
  </si>
  <si>
    <t>-2048755684</t>
  </si>
  <si>
    <t>22,8+7,9</t>
  </si>
  <si>
    <t>Společné prostory-společenská místnost-115-117 -4x ročně</t>
  </si>
  <si>
    <t>1237853729</t>
  </si>
  <si>
    <t>4,5+3,4+40,05</t>
  </si>
  <si>
    <t>-1056822946</t>
  </si>
  <si>
    <t>VRN</t>
  </si>
  <si>
    <t>Vedlejší rozpočtové náklady</t>
  </si>
  <si>
    <t>VRN6</t>
  </si>
  <si>
    <t>Územní vlivy</t>
  </si>
  <si>
    <t>062002000</t>
  </si>
  <si>
    <t>Ztížené dopravní podmínky</t>
  </si>
  <si>
    <t>1024</t>
  </si>
  <si>
    <t>93297503</t>
  </si>
  <si>
    <t>Cejl</t>
  </si>
  <si>
    <t>Společné prostory - odpadové hospodářství -52 x ročně</t>
  </si>
  <si>
    <t>4,2+6,4</t>
  </si>
  <si>
    <t>Společné prostory-sklad,úklid-111+112 -4x ročně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</si>
</sst>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9" workbookViewId="0">
      <selection activeCell="D95" sqref="D95:H9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184" t="s">
        <v>5</v>
      </c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5" t="s">
        <v>14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R5" s="20"/>
      <c r="BE5" s="212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16" t="s">
        <v>17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R6" s="20"/>
      <c r="BE6" s="21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3"/>
      <c r="BS8" s="17" t="s">
        <v>6</v>
      </c>
    </row>
    <row r="9" spans="1:74" s="1" customFormat="1" ht="14.45" customHeight="1">
      <c r="B9" s="20"/>
      <c r="AR9" s="20"/>
      <c r="BE9" s="21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3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13"/>
      <c r="BS11" s="17" t="s">
        <v>6</v>
      </c>
    </row>
    <row r="12" spans="1:74" s="1" customFormat="1" ht="6.95" customHeight="1">
      <c r="B12" s="20"/>
      <c r="AR12" s="20"/>
      <c r="BE12" s="213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13"/>
      <c r="BS13" s="17" t="s">
        <v>6</v>
      </c>
    </row>
    <row r="14" spans="1:74" ht="12.75">
      <c r="B14" s="20"/>
      <c r="E14" s="217" t="s">
        <v>29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7" t="s">
        <v>27</v>
      </c>
      <c r="AN14" s="29" t="s">
        <v>29</v>
      </c>
      <c r="AR14" s="20"/>
      <c r="BE14" s="213"/>
      <c r="BS14" s="17" t="s">
        <v>6</v>
      </c>
    </row>
    <row r="15" spans="1:74" s="1" customFormat="1" ht="6.95" customHeight="1">
      <c r="B15" s="20"/>
      <c r="AR15" s="20"/>
      <c r="BE15" s="213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13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13"/>
      <c r="BS17" s="17" t="s">
        <v>32</v>
      </c>
    </row>
    <row r="18" spans="1:71" s="1" customFormat="1" ht="6.95" customHeight="1">
      <c r="B18" s="20"/>
      <c r="AR18" s="20"/>
      <c r="BE18" s="213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13"/>
      <c r="BS19" s="17" t="s">
        <v>6</v>
      </c>
    </row>
    <row r="20" spans="1:71" s="1" customFormat="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13"/>
      <c r="BS20" s="17" t="s">
        <v>32</v>
      </c>
    </row>
    <row r="21" spans="1:71" s="1" customFormat="1" ht="6.95" customHeight="1">
      <c r="B21" s="20"/>
      <c r="AR21" s="20"/>
      <c r="BE21" s="213"/>
    </row>
    <row r="22" spans="1:71" s="1" customFormat="1" ht="12" customHeight="1">
      <c r="B22" s="20"/>
      <c r="D22" s="27" t="s">
        <v>35</v>
      </c>
      <c r="AR22" s="20"/>
      <c r="BE22" s="213"/>
    </row>
    <row r="23" spans="1:71" s="1" customFormat="1" ht="16.5" customHeight="1">
      <c r="B23" s="20"/>
      <c r="E23" s="219" t="s">
        <v>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R23" s="20"/>
      <c r="BE23" s="213"/>
    </row>
    <row r="24" spans="1:71" s="1" customFormat="1" ht="6.95" customHeight="1">
      <c r="B24" s="20"/>
      <c r="AR24" s="20"/>
      <c r="BE24" s="21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3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0">
        <f>ROUND(AG94,2)</f>
        <v>0</v>
      </c>
      <c r="AL26" s="221"/>
      <c r="AM26" s="221"/>
      <c r="AN26" s="221"/>
      <c r="AO26" s="221"/>
      <c r="AP26" s="32"/>
      <c r="AQ26" s="32"/>
      <c r="AR26" s="33"/>
      <c r="BE26" s="21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2" t="s">
        <v>37</v>
      </c>
      <c r="M28" s="222"/>
      <c r="N28" s="222"/>
      <c r="O28" s="222"/>
      <c r="P28" s="222"/>
      <c r="Q28" s="32"/>
      <c r="R28" s="32"/>
      <c r="S28" s="32"/>
      <c r="T28" s="32"/>
      <c r="U28" s="32"/>
      <c r="V28" s="32"/>
      <c r="W28" s="222" t="s">
        <v>38</v>
      </c>
      <c r="X28" s="222"/>
      <c r="Y28" s="222"/>
      <c r="Z28" s="222"/>
      <c r="AA28" s="222"/>
      <c r="AB28" s="222"/>
      <c r="AC28" s="222"/>
      <c r="AD28" s="222"/>
      <c r="AE28" s="222"/>
      <c r="AF28" s="32"/>
      <c r="AG28" s="32"/>
      <c r="AH28" s="32"/>
      <c r="AI28" s="32"/>
      <c r="AJ28" s="32"/>
      <c r="AK28" s="222" t="s">
        <v>39</v>
      </c>
      <c r="AL28" s="222"/>
      <c r="AM28" s="222"/>
      <c r="AN28" s="222"/>
      <c r="AO28" s="222"/>
      <c r="AP28" s="32"/>
      <c r="AQ28" s="32"/>
      <c r="AR28" s="33"/>
      <c r="BE28" s="213"/>
    </row>
    <row r="29" spans="1:71" s="3" customFormat="1" ht="14.45" customHeight="1">
      <c r="B29" s="37"/>
      <c r="D29" s="27" t="s">
        <v>40</v>
      </c>
      <c r="F29" s="27" t="s">
        <v>41</v>
      </c>
      <c r="L29" s="207">
        <v>0.21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7"/>
      <c r="BE29" s="214"/>
    </row>
    <row r="30" spans="1:71" s="3" customFormat="1" ht="14.45" customHeight="1">
      <c r="B30" s="37"/>
      <c r="F30" s="27" t="s">
        <v>42</v>
      </c>
      <c r="L30" s="207">
        <v>0.15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7"/>
      <c r="BE30" s="214"/>
    </row>
    <row r="31" spans="1:71" s="3" customFormat="1" ht="14.45" hidden="1" customHeight="1">
      <c r="B31" s="37"/>
      <c r="F31" s="27" t="s">
        <v>43</v>
      </c>
      <c r="L31" s="207">
        <v>0.21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7"/>
      <c r="BE31" s="214"/>
    </row>
    <row r="32" spans="1:71" s="3" customFormat="1" ht="14.45" hidden="1" customHeight="1">
      <c r="B32" s="37"/>
      <c r="F32" s="27" t="s">
        <v>44</v>
      </c>
      <c r="L32" s="207">
        <v>0.15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7"/>
      <c r="BE32" s="214"/>
    </row>
    <row r="33" spans="1:57" s="3" customFormat="1" ht="14.45" hidden="1" customHeight="1">
      <c r="B33" s="37"/>
      <c r="F33" s="27" t="s">
        <v>45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7"/>
      <c r="BE33" s="21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3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08" t="s">
        <v>48</v>
      </c>
      <c r="Y35" s="209"/>
      <c r="Z35" s="209"/>
      <c r="AA35" s="209"/>
      <c r="AB35" s="209"/>
      <c r="AC35" s="40"/>
      <c r="AD35" s="40"/>
      <c r="AE35" s="40"/>
      <c r="AF35" s="40"/>
      <c r="AG35" s="40"/>
      <c r="AH35" s="40"/>
      <c r="AI35" s="40"/>
      <c r="AJ35" s="40"/>
      <c r="AK35" s="210">
        <f>SUM(AK26:AK33)</f>
        <v>0</v>
      </c>
      <c r="AL35" s="209"/>
      <c r="AM35" s="209"/>
      <c r="AN35" s="209"/>
      <c r="AO35" s="211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0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0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0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0" s="4" customFormat="1" ht="12" customHeight="1">
      <c r="B84" s="51"/>
      <c r="C84" s="27" t="s">
        <v>13</v>
      </c>
      <c r="L84" s="4" t="str">
        <f>K5</f>
        <v>cejl</v>
      </c>
      <c r="AR84" s="51"/>
    </row>
    <row r="85" spans="1:90" s="5" customFormat="1" ht="36.950000000000003" customHeight="1">
      <c r="B85" s="52"/>
      <c r="C85" s="53" t="s">
        <v>16</v>
      </c>
      <c r="L85" s="196" t="str">
        <f>K6</f>
        <v>Výpočet ploch pro úklid společných prostor v domě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R85" s="52"/>
    </row>
    <row r="86" spans="1:90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0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Cejl 75 a 77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198" t="str">
        <f>IF(AN8= "","",AN8)</f>
        <v>20. 5. 2021</v>
      </c>
      <c r="AN87" s="198"/>
      <c r="AO87" s="32"/>
      <c r="AP87" s="32"/>
      <c r="AQ87" s="32"/>
      <c r="AR87" s="33"/>
      <c r="BE87" s="32"/>
    </row>
    <row r="88" spans="1:90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0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Mm Brna, OSM, Husova 3,Brno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199" t="str">
        <f>IF(E17="","",E17)</f>
        <v>Radka Volková</v>
      </c>
      <c r="AN89" s="200"/>
      <c r="AO89" s="200"/>
      <c r="AP89" s="200"/>
      <c r="AQ89" s="32"/>
      <c r="AR89" s="33"/>
      <c r="AS89" s="201" t="s">
        <v>56</v>
      </c>
      <c r="AT89" s="202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0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199" t="str">
        <f>IF(E20="","",E20)</f>
        <v>R.Volková</v>
      </c>
      <c r="AN90" s="200"/>
      <c r="AO90" s="200"/>
      <c r="AP90" s="200"/>
      <c r="AQ90" s="32"/>
      <c r="AR90" s="33"/>
      <c r="AS90" s="203"/>
      <c r="AT90" s="204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0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03"/>
      <c r="AT91" s="204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0" s="2" customFormat="1" ht="29.25" customHeight="1">
      <c r="A92" s="32"/>
      <c r="B92" s="33"/>
      <c r="C92" s="186" t="s">
        <v>57</v>
      </c>
      <c r="D92" s="187"/>
      <c r="E92" s="187"/>
      <c r="F92" s="187"/>
      <c r="G92" s="187"/>
      <c r="H92" s="60"/>
      <c r="I92" s="188" t="s">
        <v>58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89" t="s">
        <v>59</v>
      </c>
      <c r="AH92" s="187"/>
      <c r="AI92" s="187"/>
      <c r="AJ92" s="187"/>
      <c r="AK92" s="187"/>
      <c r="AL92" s="187"/>
      <c r="AM92" s="187"/>
      <c r="AN92" s="188" t="s">
        <v>60</v>
      </c>
      <c r="AO92" s="187"/>
      <c r="AP92" s="190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0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0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0" s="7" customFormat="1" ht="24.75" customHeight="1">
      <c r="A95" s="78" t="s">
        <v>79</v>
      </c>
      <c r="B95" s="79"/>
      <c r="C95" s="80"/>
      <c r="D95" s="193" t="s">
        <v>207</v>
      </c>
      <c r="E95" s="193"/>
      <c r="F95" s="193"/>
      <c r="G95" s="193"/>
      <c r="H95" s="193"/>
      <c r="I95" s="81"/>
      <c r="J95" s="193" t="s">
        <v>17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'Cejl - Výpočet ploch pro ...'!J28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82" t="s">
        <v>80</v>
      </c>
      <c r="AR95" s="79"/>
      <c r="AS95" s="83">
        <v>0</v>
      </c>
      <c r="AT95" s="84">
        <f>ROUND(SUM(AV95:AW95),2)</f>
        <v>0</v>
      </c>
      <c r="AU95" s="85">
        <f>'Cejl - Výpočet ploch pro ...'!P116</f>
        <v>0</v>
      </c>
      <c r="AV95" s="84">
        <f>'Cejl - Výpočet ploch pro ...'!J31</f>
        <v>0</v>
      </c>
      <c r="AW95" s="84">
        <f>'Cejl - Výpočet ploch pro ...'!J32</f>
        <v>0</v>
      </c>
      <c r="AX95" s="84">
        <f>'Cejl - Výpočet ploch pro ...'!J33</f>
        <v>0</v>
      </c>
      <c r="AY95" s="84">
        <f>'Cejl - Výpočet ploch pro ...'!J34</f>
        <v>0</v>
      </c>
      <c r="AZ95" s="84">
        <f>'Cejl - Výpočet ploch pro ...'!F31</f>
        <v>0</v>
      </c>
      <c r="BA95" s="84">
        <f>'Cejl - Výpočet ploch pro ...'!F32</f>
        <v>0</v>
      </c>
      <c r="BB95" s="84">
        <f>'Cejl - Výpočet ploch pro ...'!F33</f>
        <v>0</v>
      </c>
      <c r="BC95" s="84">
        <f>'Cejl - Výpočet ploch pro ...'!F34</f>
        <v>0</v>
      </c>
      <c r="BD95" s="86">
        <f>'Cejl - Výpočet ploch pro ...'!F35</f>
        <v>0</v>
      </c>
      <c r="BT95" s="87" t="s">
        <v>81</v>
      </c>
      <c r="BU95" s="87" t="s">
        <v>82</v>
      </c>
      <c r="BV95" s="87" t="s">
        <v>77</v>
      </c>
      <c r="BW95" s="87" t="s">
        <v>4</v>
      </c>
      <c r="BX95" s="87" t="s">
        <v>78</v>
      </c>
      <c r="CL95" s="87" t="s">
        <v>1</v>
      </c>
    </row>
    <row r="96" spans="1:90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cejl - Výpočet ploch pro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4"/>
  <sheetViews>
    <sheetView showGridLines="0" tabSelected="1" topLeftCell="A150" workbookViewId="0">
      <selection activeCell="W177" sqref="W17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4" t="s">
        <v>5</v>
      </c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7" t="s">
        <v>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83</v>
      </c>
      <c r="L4" s="20"/>
      <c r="M4" s="8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2" customFormat="1" ht="12" customHeight="1">
      <c r="A6" s="32"/>
      <c r="B6" s="33"/>
      <c r="C6" s="32"/>
      <c r="D6" s="27" t="s">
        <v>16</v>
      </c>
      <c r="E6" s="32"/>
      <c r="F6" s="32"/>
      <c r="G6" s="32"/>
      <c r="H6" s="32"/>
      <c r="I6" s="32"/>
      <c r="J6" s="32"/>
      <c r="K6" s="32"/>
      <c r="L6" s="4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>
      <c r="A7" s="32"/>
      <c r="B7" s="33"/>
      <c r="C7" s="32"/>
      <c r="D7" s="32"/>
      <c r="E7" s="196" t="s">
        <v>17</v>
      </c>
      <c r="F7" s="223"/>
      <c r="G7" s="223"/>
      <c r="H7" s="223"/>
      <c r="I7" s="32"/>
      <c r="J7" s="32"/>
      <c r="K7" s="32"/>
      <c r="L7" s="4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>
      <c r="A8" s="32"/>
      <c r="B8" s="33"/>
      <c r="C8" s="32"/>
      <c r="D8" s="32"/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3"/>
      <c r="C9" s="32"/>
      <c r="D9" s="27" t="s">
        <v>18</v>
      </c>
      <c r="E9" s="32"/>
      <c r="F9" s="25" t="s">
        <v>1</v>
      </c>
      <c r="G9" s="32"/>
      <c r="H9" s="32"/>
      <c r="I9" s="27" t="s">
        <v>19</v>
      </c>
      <c r="J9" s="25" t="s">
        <v>1</v>
      </c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20</v>
      </c>
      <c r="E10" s="32"/>
      <c r="F10" s="25" t="s">
        <v>21</v>
      </c>
      <c r="G10" s="32"/>
      <c r="H10" s="32"/>
      <c r="I10" s="27" t="s">
        <v>22</v>
      </c>
      <c r="J10" s="55" t="str">
        <f>'Rekapitulace stavby'!AN8</f>
        <v>20. 5. 2021</v>
      </c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3"/>
      <c r="C11" s="32"/>
      <c r="D11" s="32"/>
      <c r="E11" s="32"/>
      <c r="F11" s="32"/>
      <c r="G11" s="32"/>
      <c r="H11" s="32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24</v>
      </c>
      <c r="E12" s="32"/>
      <c r="F12" s="32"/>
      <c r="G12" s="32"/>
      <c r="H12" s="32"/>
      <c r="I12" s="27" t="s">
        <v>25</v>
      </c>
      <c r="J12" s="25" t="s">
        <v>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3"/>
      <c r="C13" s="32"/>
      <c r="D13" s="32"/>
      <c r="E13" s="25" t="s">
        <v>26</v>
      </c>
      <c r="F13" s="32"/>
      <c r="G13" s="32"/>
      <c r="H13" s="32"/>
      <c r="I13" s="27" t="s">
        <v>27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3"/>
      <c r="C15" s="32"/>
      <c r="D15" s="27" t="s">
        <v>28</v>
      </c>
      <c r="E15" s="32"/>
      <c r="F15" s="32"/>
      <c r="G15" s="32"/>
      <c r="H15" s="32"/>
      <c r="I15" s="27" t="s">
        <v>25</v>
      </c>
      <c r="J15" s="28" t="str">
        <f>'Rekapitulace stavby'!AN13</f>
        <v>Vyplň údaj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3"/>
      <c r="C16" s="32"/>
      <c r="D16" s="32"/>
      <c r="E16" s="224" t="str">
        <f>'Rekapitulace stavby'!E14</f>
        <v>Vyplň údaj</v>
      </c>
      <c r="F16" s="215"/>
      <c r="G16" s="215"/>
      <c r="H16" s="215"/>
      <c r="I16" s="27" t="s">
        <v>27</v>
      </c>
      <c r="J16" s="28" t="str">
        <f>'Rekapitulace stavby'!AN14</f>
        <v>Vyplň údaj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3"/>
      <c r="C18" s="32"/>
      <c r="D18" s="27" t="s">
        <v>30</v>
      </c>
      <c r="E18" s="32"/>
      <c r="F18" s="32"/>
      <c r="G18" s="32"/>
      <c r="H18" s="32"/>
      <c r="I18" s="27" t="s">
        <v>25</v>
      </c>
      <c r="J18" s="25" t="s">
        <v>1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3"/>
      <c r="C19" s="32"/>
      <c r="D19" s="32"/>
      <c r="E19" s="25" t="s">
        <v>31</v>
      </c>
      <c r="F19" s="32"/>
      <c r="G19" s="32"/>
      <c r="H19" s="32"/>
      <c r="I19" s="27" t="s">
        <v>27</v>
      </c>
      <c r="J19" s="25" t="s">
        <v>1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3"/>
      <c r="C21" s="32"/>
      <c r="D21" s="27" t="s">
        <v>33</v>
      </c>
      <c r="E21" s="32"/>
      <c r="F21" s="32"/>
      <c r="G21" s="32"/>
      <c r="H21" s="32"/>
      <c r="I21" s="27" t="s">
        <v>25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3"/>
      <c r="C22" s="32"/>
      <c r="D22" s="32"/>
      <c r="E22" s="25" t="s">
        <v>34</v>
      </c>
      <c r="F22" s="32"/>
      <c r="G22" s="32"/>
      <c r="H22" s="32"/>
      <c r="I22" s="27" t="s">
        <v>27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3"/>
      <c r="C24" s="32"/>
      <c r="D24" s="27" t="s">
        <v>35</v>
      </c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89"/>
      <c r="B25" s="90"/>
      <c r="C25" s="89"/>
      <c r="D25" s="89"/>
      <c r="E25" s="219" t="s">
        <v>1</v>
      </c>
      <c r="F25" s="219"/>
      <c r="G25" s="219"/>
      <c r="H25" s="219"/>
      <c r="I25" s="89"/>
      <c r="J25" s="89"/>
      <c r="K25" s="89"/>
      <c r="L25" s="91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</row>
    <row r="26" spans="1:31" s="2" customFormat="1" ht="6.95" customHeight="1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66"/>
      <c r="E27" s="66"/>
      <c r="F27" s="66"/>
      <c r="G27" s="66"/>
      <c r="H27" s="66"/>
      <c r="I27" s="66"/>
      <c r="J27" s="66"/>
      <c r="K27" s="66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3"/>
      <c r="C28" s="32"/>
      <c r="D28" s="92" t="s">
        <v>36</v>
      </c>
      <c r="E28" s="32"/>
      <c r="F28" s="32"/>
      <c r="G28" s="32"/>
      <c r="H28" s="32"/>
      <c r="I28" s="32"/>
      <c r="J28" s="71">
        <f>ROUND(J116, 2)</f>
        <v>0</v>
      </c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32"/>
      <c r="E30" s="32"/>
      <c r="F30" s="36" t="s">
        <v>38</v>
      </c>
      <c r="G30" s="32"/>
      <c r="H30" s="32"/>
      <c r="I30" s="36" t="s">
        <v>37</v>
      </c>
      <c r="J30" s="36" t="s">
        <v>39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93" t="s">
        <v>40</v>
      </c>
      <c r="E31" s="27" t="s">
        <v>41</v>
      </c>
      <c r="F31" s="94">
        <f>ROUND((SUM(BE116:BE183)),  2)</f>
        <v>0</v>
      </c>
      <c r="G31" s="32"/>
      <c r="H31" s="32"/>
      <c r="I31" s="95">
        <v>0.21</v>
      </c>
      <c r="J31" s="94">
        <f>ROUND(((SUM(BE116:BE183))*I31),  2)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27" t="s">
        <v>42</v>
      </c>
      <c r="F32" s="94">
        <f>ROUND((SUM(BF116:BF183)),  2)</f>
        <v>0</v>
      </c>
      <c r="G32" s="32"/>
      <c r="H32" s="32"/>
      <c r="I32" s="95">
        <v>0.15</v>
      </c>
      <c r="J32" s="94">
        <f>ROUND(((SUM(BF116:BF183))*I32), 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32"/>
      <c r="E33" s="27" t="s">
        <v>43</v>
      </c>
      <c r="F33" s="94">
        <f>ROUND((SUM(BG116:BG183)),  2)</f>
        <v>0</v>
      </c>
      <c r="G33" s="32"/>
      <c r="H33" s="32"/>
      <c r="I33" s="95">
        <v>0.21</v>
      </c>
      <c r="J33" s="94">
        <f>0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44</v>
      </c>
      <c r="F34" s="94">
        <f>ROUND((SUM(BH116:BH183)),  2)</f>
        <v>0</v>
      </c>
      <c r="G34" s="32"/>
      <c r="H34" s="32"/>
      <c r="I34" s="95">
        <v>0.15</v>
      </c>
      <c r="J34" s="94">
        <f>0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45</v>
      </c>
      <c r="F35" s="94">
        <f>ROUND((SUM(BI116:BI183)),  2)</f>
        <v>0</v>
      </c>
      <c r="G35" s="32"/>
      <c r="H35" s="32"/>
      <c r="I35" s="95">
        <v>0</v>
      </c>
      <c r="J35" s="94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3"/>
      <c r="C37" s="96"/>
      <c r="D37" s="97" t="s">
        <v>46</v>
      </c>
      <c r="E37" s="60"/>
      <c r="F37" s="60"/>
      <c r="G37" s="98" t="s">
        <v>47</v>
      </c>
      <c r="H37" s="99" t="s">
        <v>48</v>
      </c>
      <c r="I37" s="60"/>
      <c r="J37" s="100">
        <f>SUM(J28:J35)</f>
        <v>0</v>
      </c>
      <c r="K37" s="101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02" t="s">
        <v>52</v>
      </c>
      <c r="G61" s="45" t="s">
        <v>51</v>
      </c>
      <c r="H61" s="35"/>
      <c r="I61" s="35"/>
      <c r="J61" s="103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02" t="s">
        <v>52</v>
      </c>
      <c r="G76" s="45" t="s">
        <v>51</v>
      </c>
      <c r="H76" s="35"/>
      <c r="I76" s="35"/>
      <c r="J76" s="103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84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196" t="str">
        <f>E7</f>
        <v>Výpočet ploch pro úklid společných prostor v domě</v>
      </c>
      <c r="F85" s="223"/>
      <c r="G85" s="223"/>
      <c r="H85" s="22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20</v>
      </c>
      <c r="D87" s="32"/>
      <c r="E87" s="32"/>
      <c r="F87" s="25" t="str">
        <f>F10</f>
        <v>Cejl 75 a 77</v>
      </c>
      <c r="G87" s="32"/>
      <c r="H87" s="32"/>
      <c r="I87" s="27" t="s">
        <v>22</v>
      </c>
      <c r="J87" s="55" t="str">
        <f>IF(J10="","",J10)</f>
        <v>20. 5. 2021</v>
      </c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5.2" customHeight="1">
      <c r="A89" s="32"/>
      <c r="B89" s="33"/>
      <c r="C89" s="27" t="s">
        <v>24</v>
      </c>
      <c r="D89" s="32"/>
      <c r="E89" s="32"/>
      <c r="F89" s="25" t="str">
        <f>E13</f>
        <v xml:space="preserve">Mm Brna, OSM, Husova 3,Brno </v>
      </c>
      <c r="G89" s="32"/>
      <c r="H89" s="32"/>
      <c r="I89" s="27" t="s">
        <v>30</v>
      </c>
      <c r="J89" s="30" t="str">
        <f>E19</f>
        <v>Radka Volková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28</v>
      </c>
      <c r="D90" s="32"/>
      <c r="E90" s="32"/>
      <c r="F90" s="25" t="str">
        <f>IF(E16="","",E16)</f>
        <v>Vyplň údaj</v>
      </c>
      <c r="G90" s="32"/>
      <c r="H90" s="32"/>
      <c r="I90" s="27" t="s">
        <v>33</v>
      </c>
      <c r="J90" s="30" t="str">
        <f>E22</f>
        <v>R.Volková</v>
      </c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04" t="s">
        <v>85</v>
      </c>
      <c r="D92" s="96"/>
      <c r="E92" s="96"/>
      <c r="F92" s="96"/>
      <c r="G92" s="96"/>
      <c r="H92" s="96"/>
      <c r="I92" s="96"/>
      <c r="J92" s="105" t="s">
        <v>86</v>
      </c>
      <c r="K92" s="96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06" t="s">
        <v>87</v>
      </c>
      <c r="D94" s="32"/>
      <c r="E94" s="32"/>
      <c r="F94" s="32"/>
      <c r="G94" s="32"/>
      <c r="H94" s="32"/>
      <c r="I94" s="32"/>
      <c r="J94" s="71">
        <f>J116</f>
        <v>0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7" t="s">
        <v>88</v>
      </c>
    </row>
    <row r="95" spans="1:47" s="9" customFormat="1" ht="24.95" customHeight="1">
      <c r="B95" s="107"/>
      <c r="D95" s="108" t="s">
        <v>89</v>
      </c>
      <c r="E95" s="109"/>
      <c r="F95" s="109"/>
      <c r="G95" s="109"/>
      <c r="H95" s="109"/>
      <c r="I95" s="109"/>
      <c r="J95" s="110">
        <f>J117</f>
        <v>0</v>
      </c>
      <c r="L95" s="107"/>
    </row>
    <row r="96" spans="1:47" s="10" customFormat="1" ht="19.899999999999999" customHeight="1">
      <c r="B96" s="111"/>
      <c r="D96" s="112" t="s">
        <v>90</v>
      </c>
      <c r="E96" s="113"/>
      <c r="F96" s="113"/>
      <c r="G96" s="113"/>
      <c r="H96" s="113"/>
      <c r="I96" s="113"/>
      <c r="J96" s="114">
        <f>J118</f>
        <v>0</v>
      </c>
      <c r="L96" s="111"/>
    </row>
    <row r="97" spans="1:31" s="9" customFormat="1" ht="24.95" customHeight="1">
      <c r="B97" s="107"/>
      <c r="D97" s="108" t="s">
        <v>91</v>
      </c>
      <c r="E97" s="109"/>
      <c r="F97" s="109"/>
      <c r="G97" s="109"/>
      <c r="H97" s="109"/>
      <c r="I97" s="109"/>
      <c r="J97" s="110">
        <f>J181</f>
        <v>0</v>
      </c>
      <c r="L97" s="107"/>
    </row>
    <row r="98" spans="1:31" s="10" customFormat="1" ht="19.899999999999999" customHeight="1">
      <c r="B98" s="111"/>
      <c r="D98" s="112" t="s">
        <v>92</v>
      </c>
      <c r="E98" s="113"/>
      <c r="F98" s="113"/>
      <c r="G98" s="113"/>
      <c r="H98" s="113"/>
      <c r="I98" s="113"/>
      <c r="J98" s="114">
        <f>J182</f>
        <v>0</v>
      </c>
      <c r="L98" s="111"/>
    </row>
    <row r="99" spans="1:31" s="2" customFormat="1" ht="21.75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93</v>
      </c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2"/>
      <c r="D108" s="32"/>
      <c r="E108" s="196" t="str">
        <f>E7</f>
        <v>Výpočet ploch pro úklid společných prostor v domě</v>
      </c>
      <c r="F108" s="223"/>
      <c r="G108" s="223"/>
      <c r="H108" s="223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20</v>
      </c>
      <c r="D110" s="32"/>
      <c r="E110" s="32"/>
      <c r="F110" s="25" t="str">
        <f>F10</f>
        <v>Cejl 75 a 77</v>
      </c>
      <c r="G110" s="32"/>
      <c r="H110" s="32"/>
      <c r="I110" s="27" t="s">
        <v>22</v>
      </c>
      <c r="J110" s="55" t="str">
        <f>IF(J10="","",J10)</f>
        <v>20. 5. 2021</v>
      </c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5.2" customHeight="1">
      <c r="A112" s="32"/>
      <c r="B112" s="33"/>
      <c r="C112" s="27" t="s">
        <v>24</v>
      </c>
      <c r="D112" s="32"/>
      <c r="E112" s="32"/>
      <c r="F112" s="25" t="str">
        <f>E13</f>
        <v xml:space="preserve">Mm Brna, OSM, Husova 3,Brno </v>
      </c>
      <c r="G112" s="32"/>
      <c r="H112" s="32"/>
      <c r="I112" s="27" t="s">
        <v>30</v>
      </c>
      <c r="J112" s="30" t="str">
        <f>E19</f>
        <v>Radka Volková</v>
      </c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28</v>
      </c>
      <c r="D113" s="32"/>
      <c r="E113" s="32"/>
      <c r="F113" s="25" t="str">
        <f>IF(E16="","",E16)</f>
        <v>Vyplň údaj</v>
      </c>
      <c r="G113" s="32"/>
      <c r="H113" s="32"/>
      <c r="I113" s="27" t="s">
        <v>33</v>
      </c>
      <c r="J113" s="30" t="str">
        <f>E22</f>
        <v>R.Volková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11" customFormat="1" ht="29.25" customHeight="1">
      <c r="A115" s="115"/>
      <c r="B115" s="116"/>
      <c r="C115" s="117" t="s">
        <v>94</v>
      </c>
      <c r="D115" s="118" t="s">
        <v>61</v>
      </c>
      <c r="E115" s="118" t="s">
        <v>57</v>
      </c>
      <c r="F115" s="118" t="s">
        <v>58</v>
      </c>
      <c r="G115" s="118" t="s">
        <v>95</v>
      </c>
      <c r="H115" s="118" t="s">
        <v>96</v>
      </c>
      <c r="I115" s="118" t="s">
        <v>97</v>
      </c>
      <c r="J115" s="119" t="s">
        <v>86</v>
      </c>
      <c r="K115" s="120" t="s">
        <v>98</v>
      </c>
      <c r="L115" s="121"/>
      <c r="M115" s="62" t="s">
        <v>1</v>
      </c>
      <c r="N115" s="63" t="s">
        <v>40</v>
      </c>
      <c r="O115" s="63" t="s">
        <v>99</v>
      </c>
      <c r="P115" s="63" t="s">
        <v>100</v>
      </c>
      <c r="Q115" s="63" t="s">
        <v>101</v>
      </c>
      <c r="R115" s="63" t="s">
        <v>102</v>
      </c>
      <c r="S115" s="63" t="s">
        <v>103</v>
      </c>
      <c r="T115" s="64" t="s">
        <v>104</v>
      </c>
      <c r="U115" s="115"/>
      <c r="V115" s="115"/>
      <c r="W115" s="115"/>
      <c r="X115" s="115"/>
      <c r="Y115" s="115"/>
      <c r="Z115" s="115"/>
      <c r="AA115" s="115"/>
      <c r="AB115" s="115"/>
      <c r="AC115" s="115"/>
      <c r="AD115" s="115"/>
      <c r="AE115" s="115"/>
    </row>
    <row r="116" spans="1:65" s="2" customFormat="1" ht="22.9" customHeight="1">
      <c r="A116" s="32"/>
      <c r="B116" s="33"/>
      <c r="C116" s="69" t="s">
        <v>105</v>
      </c>
      <c r="D116" s="32"/>
      <c r="E116" s="32"/>
      <c r="F116" s="32"/>
      <c r="G116" s="32"/>
      <c r="H116" s="32"/>
      <c r="I116" s="32"/>
      <c r="J116" s="122">
        <f>BK116</f>
        <v>0</v>
      </c>
      <c r="K116" s="32"/>
      <c r="L116" s="33"/>
      <c r="M116" s="65"/>
      <c r="N116" s="56"/>
      <c r="O116" s="66"/>
      <c r="P116" s="123">
        <f>P117+P181</f>
        <v>0</v>
      </c>
      <c r="Q116" s="66"/>
      <c r="R116" s="123">
        <f>R117+R181</f>
        <v>0</v>
      </c>
      <c r="S116" s="66"/>
      <c r="T116" s="124">
        <f>T117+T181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75</v>
      </c>
      <c r="AU116" s="17" t="s">
        <v>88</v>
      </c>
      <c r="BK116" s="125">
        <f>BK117+BK181</f>
        <v>0</v>
      </c>
    </row>
    <row r="117" spans="1:65" s="12" customFormat="1" ht="25.9" customHeight="1">
      <c r="B117" s="126"/>
      <c r="D117" s="127" t="s">
        <v>75</v>
      </c>
      <c r="E117" s="128" t="s">
        <v>106</v>
      </c>
      <c r="F117" s="128" t="s">
        <v>107</v>
      </c>
      <c r="I117" s="129"/>
      <c r="J117" s="130">
        <f>BK117</f>
        <v>0</v>
      </c>
      <c r="L117" s="126"/>
      <c r="M117" s="131"/>
      <c r="N117" s="132"/>
      <c r="O117" s="132"/>
      <c r="P117" s="133">
        <f>P118</f>
        <v>0</v>
      </c>
      <c r="Q117" s="132"/>
      <c r="R117" s="133">
        <f>R118</f>
        <v>0</v>
      </c>
      <c r="S117" s="132"/>
      <c r="T117" s="134">
        <f>T118</f>
        <v>0</v>
      </c>
      <c r="AR117" s="127" t="s">
        <v>81</v>
      </c>
      <c r="AT117" s="135" t="s">
        <v>75</v>
      </c>
      <c r="AU117" s="135" t="s">
        <v>76</v>
      </c>
      <c r="AY117" s="127" t="s">
        <v>108</v>
      </c>
      <c r="BK117" s="136">
        <f>BK118</f>
        <v>0</v>
      </c>
    </row>
    <row r="118" spans="1:65" s="12" customFormat="1" ht="22.9" customHeight="1">
      <c r="B118" s="126"/>
      <c r="D118" s="127" t="s">
        <v>75</v>
      </c>
      <c r="E118" s="137" t="s">
        <v>81</v>
      </c>
      <c r="F118" s="137" t="s">
        <v>109</v>
      </c>
      <c r="I118" s="129"/>
      <c r="J118" s="138">
        <f>BK118</f>
        <v>0</v>
      </c>
      <c r="L118" s="126"/>
      <c r="M118" s="131"/>
      <c r="N118" s="132"/>
      <c r="O118" s="132"/>
      <c r="P118" s="133">
        <f>SUM(P119:P180)</f>
        <v>0</v>
      </c>
      <c r="Q118" s="132"/>
      <c r="R118" s="133">
        <f>SUM(R119:R180)</f>
        <v>0</v>
      </c>
      <c r="S118" s="132"/>
      <c r="T118" s="134">
        <f>SUM(T119:T180)</f>
        <v>0</v>
      </c>
      <c r="AR118" s="127" t="s">
        <v>81</v>
      </c>
      <c r="AT118" s="135" t="s">
        <v>75</v>
      </c>
      <c r="AU118" s="135" t="s">
        <v>81</v>
      </c>
      <c r="AY118" s="127" t="s">
        <v>108</v>
      </c>
      <c r="BK118" s="136">
        <f>SUM(BK119:BK180)</f>
        <v>0</v>
      </c>
    </row>
    <row r="119" spans="1:65" s="2" customFormat="1" ht="16.5" customHeight="1">
      <c r="A119" s="32"/>
      <c r="B119" s="139"/>
      <c r="C119" s="140" t="s">
        <v>81</v>
      </c>
      <c r="D119" s="140" t="s">
        <v>110</v>
      </c>
      <c r="E119" s="141" t="s">
        <v>111</v>
      </c>
      <c r="F119" s="142" t="s">
        <v>112</v>
      </c>
      <c r="G119" s="143" t="s">
        <v>113</v>
      </c>
      <c r="H119" s="144">
        <v>43.65</v>
      </c>
      <c r="I119" s="145"/>
      <c r="J119" s="146">
        <f>ROUND(I119*H119,2)</f>
        <v>0</v>
      </c>
      <c r="K119" s="147"/>
      <c r="L119" s="33"/>
      <c r="M119" s="148" t="s">
        <v>1</v>
      </c>
      <c r="N119" s="149" t="s">
        <v>42</v>
      </c>
      <c r="O119" s="58"/>
      <c r="P119" s="150">
        <f>O119*H119</f>
        <v>0</v>
      </c>
      <c r="Q119" s="150">
        <v>0</v>
      </c>
      <c r="R119" s="150">
        <f>Q119*H119</f>
        <v>0</v>
      </c>
      <c r="S119" s="150">
        <v>0</v>
      </c>
      <c r="T119" s="151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52" t="s">
        <v>114</v>
      </c>
      <c r="AT119" s="152" t="s">
        <v>110</v>
      </c>
      <c r="AU119" s="152" t="s">
        <v>115</v>
      </c>
      <c r="AY119" s="17" t="s">
        <v>108</v>
      </c>
      <c r="BE119" s="153">
        <f>IF(N119="základní",J119,0)</f>
        <v>0</v>
      </c>
      <c r="BF119" s="153">
        <f>IF(N119="snížená",J119,0)</f>
        <v>0</v>
      </c>
      <c r="BG119" s="153">
        <f>IF(N119="zákl. přenesená",J119,0)</f>
        <v>0</v>
      </c>
      <c r="BH119" s="153">
        <f>IF(N119="sníž. přenesená",J119,0)</f>
        <v>0</v>
      </c>
      <c r="BI119" s="153">
        <f>IF(N119="nulová",J119,0)</f>
        <v>0</v>
      </c>
      <c r="BJ119" s="17" t="s">
        <v>115</v>
      </c>
      <c r="BK119" s="153">
        <f>ROUND(I119*H119,2)</f>
        <v>0</v>
      </c>
      <c r="BL119" s="17" t="s">
        <v>114</v>
      </c>
      <c r="BM119" s="152" t="s">
        <v>116</v>
      </c>
    </row>
    <row r="120" spans="1:65" s="13" customFormat="1">
      <c r="B120" s="154"/>
      <c r="D120" s="155" t="s">
        <v>117</v>
      </c>
      <c r="E120" s="156" t="s">
        <v>1</v>
      </c>
      <c r="F120" s="157" t="s">
        <v>118</v>
      </c>
      <c r="H120" s="158">
        <v>43.65</v>
      </c>
      <c r="I120" s="159"/>
      <c r="L120" s="154"/>
      <c r="M120" s="160"/>
      <c r="N120" s="161"/>
      <c r="O120" s="161"/>
      <c r="P120" s="161"/>
      <c r="Q120" s="161"/>
      <c r="R120" s="161"/>
      <c r="S120" s="161"/>
      <c r="T120" s="162"/>
      <c r="AT120" s="156" t="s">
        <v>117</v>
      </c>
      <c r="AU120" s="156" t="s">
        <v>115</v>
      </c>
      <c r="AV120" s="13" t="s">
        <v>115</v>
      </c>
      <c r="AW120" s="13" t="s">
        <v>32</v>
      </c>
      <c r="AX120" s="13" t="s">
        <v>76</v>
      </c>
      <c r="AY120" s="156" t="s">
        <v>108</v>
      </c>
    </row>
    <row r="121" spans="1:65" s="14" customFormat="1">
      <c r="B121" s="163"/>
      <c r="D121" s="155" t="s">
        <v>117</v>
      </c>
      <c r="E121" s="164" t="s">
        <v>1</v>
      </c>
      <c r="F121" s="165" t="s">
        <v>119</v>
      </c>
      <c r="H121" s="166">
        <v>43.65</v>
      </c>
      <c r="I121" s="167"/>
      <c r="L121" s="163"/>
      <c r="M121" s="168"/>
      <c r="N121" s="169"/>
      <c r="O121" s="169"/>
      <c r="P121" s="169"/>
      <c r="Q121" s="169"/>
      <c r="R121" s="169"/>
      <c r="S121" s="169"/>
      <c r="T121" s="170"/>
      <c r="AT121" s="164" t="s">
        <v>117</v>
      </c>
      <c r="AU121" s="164" t="s">
        <v>115</v>
      </c>
      <c r="AV121" s="14" t="s">
        <v>114</v>
      </c>
      <c r="AW121" s="14" t="s">
        <v>32</v>
      </c>
      <c r="AX121" s="14" t="s">
        <v>81</v>
      </c>
      <c r="AY121" s="164" t="s">
        <v>108</v>
      </c>
    </row>
    <row r="122" spans="1:65" s="2" customFormat="1" ht="21.75" customHeight="1">
      <c r="A122" s="32"/>
      <c r="B122" s="139"/>
      <c r="C122" s="140" t="s">
        <v>115</v>
      </c>
      <c r="D122" s="140" t="s">
        <v>110</v>
      </c>
      <c r="E122" s="141" t="s">
        <v>120</v>
      </c>
      <c r="F122" s="142" t="s">
        <v>121</v>
      </c>
      <c r="G122" s="143" t="s">
        <v>113</v>
      </c>
      <c r="H122" s="144">
        <v>660.29</v>
      </c>
      <c r="I122" s="145"/>
      <c r="J122" s="146">
        <f>ROUND(I122*H122,2)</f>
        <v>0</v>
      </c>
      <c r="K122" s="147"/>
      <c r="L122" s="33"/>
      <c r="M122" s="148" t="s">
        <v>1</v>
      </c>
      <c r="N122" s="149" t="s">
        <v>42</v>
      </c>
      <c r="O122" s="58"/>
      <c r="P122" s="150">
        <f>O122*H122</f>
        <v>0</v>
      </c>
      <c r="Q122" s="150">
        <v>0</v>
      </c>
      <c r="R122" s="150">
        <f>Q122*H122</f>
        <v>0</v>
      </c>
      <c r="S122" s="150">
        <v>0</v>
      </c>
      <c r="T122" s="151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2" t="s">
        <v>114</v>
      </c>
      <c r="AT122" s="152" t="s">
        <v>110</v>
      </c>
      <c r="AU122" s="152" t="s">
        <v>115</v>
      </c>
      <c r="AY122" s="17" t="s">
        <v>108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17" t="s">
        <v>115</v>
      </c>
      <c r="BK122" s="153">
        <f>ROUND(I122*H122,2)</f>
        <v>0</v>
      </c>
      <c r="BL122" s="17" t="s">
        <v>114</v>
      </c>
      <c r="BM122" s="152" t="s">
        <v>122</v>
      </c>
    </row>
    <row r="123" spans="1:65" s="13" customFormat="1">
      <c r="B123" s="154"/>
      <c r="D123" s="155" t="s">
        <v>117</v>
      </c>
      <c r="E123" s="156" t="s">
        <v>1</v>
      </c>
      <c r="F123" s="157" t="s">
        <v>123</v>
      </c>
      <c r="H123" s="158">
        <v>62.6</v>
      </c>
      <c r="I123" s="159"/>
      <c r="L123" s="154"/>
      <c r="M123" s="160"/>
      <c r="N123" s="161"/>
      <c r="O123" s="161"/>
      <c r="P123" s="161"/>
      <c r="Q123" s="161"/>
      <c r="R123" s="161"/>
      <c r="S123" s="161"/>
      <c r="T123" s="162"/>
      <c r="AT123" s="156" t="s">
        <v>117</v>
      </c>
      <c r="AU123" s="156" t="s">
        <v>115</v>
      </c>
      <c r="AV123" s="13" t="s">
        <v>115</v>
      </c>
      <c r="AW123" s="13" t="s">
        <v>32</v>
      </c>
      <c r="AX123" s="13" t="s">
        <v>76</v>
      </c>
      <c r="AY123" s="156" t="s">
        <v>108</v>
      </c>
    </row>
    <row r="124" spans="1:65" s="13" customFormat="1">
      <c r="B124" s="154"/>
      <c r="D124" s="155" t="s">
        <v>117</v>
      </c>
      <c r="E124" s="156" t="s">
        <v>1</v>
      </c>
      <c r="F124" s="157" t="s">
        <v>124</v>
      </c>
      <c r="H124" s="158">
        <v>18.3</v>
      </c>
      <c r="I124" s="159"/>
      <c r="L124" s="154"/>
      <c r="M124" s="160"/>
      <c r="N124" s="161"/>
      <c r="O124" s="161"/>
      <c r="P124" s="161"/>
      <c r="Q124" s="161"/>
      <c r="R124" s="161"/>
      <c r="S124" s="161"/>
      <c r="T124" s="162"/>
      <c r="AT124" s="156" t="s">
        <v>117</v>
      </c>
      <c r="AU124" s="156" t="s">
        <v>115</v>
      </c>
      <c r="AV124" s="13" t="s">
        <v>115</v>
      </c>
      <c r="AW124" s="13" t="s">
        <v>32</v>
      </c>
      <c r="AX124" s="13" t="s">
        <v>76</v>
      </c>
      <c r="AY124" s="156" t="s">
        <v>108</v>
      </c>
    </row>
    <row r="125" spans="1:65" s="15" customFormat="1">
      <c r="B125" s="171"/>
      <c r="D125" s="155" t="s">
        <v>117</v>
      </c>
      <c r="E125" s="172" t="s">
        <v>1</v>
      </c>
      <c r="F125" s="173" t="s">
        <v>125</v>
      </c>
      <c r="H125" s="174">
        <v>80.900000000000006</v>
      </c>
      <c r="I125" s="175"/>
      <c r="L125" s="171"/>
      <c r="M125" s="176"/>
      <c r="N125" s="177"/>
      <c r="O125" s="177"/>
      <c r="P125" s="177"/>
      <c r="Q125" s="177"/>
      <c r="R125" s="177"/>
      <c r="S125" s="177"/>
      <c r="T125" s="178"/>
      <c r="AT125" s="172" t="s">
        <v>117</v>
      </c>
      <c r="AU125" s="172" t="s">
        <v>115</v>
      </c>
      <c r="AV125" s="15" t="s">
        <v>126</v>
      </c>
      <c r="AW125" s="15" t="s">
        <v>32</v>
      </c>
      <c r="AX125" s="15" t="s">
        <v>76</v>
      </c>
      <c r="AY125" s="172" t="s">
        <v>108</v>
      </c>
    </row>
    <row r="126" spans="1:65" s="13" customFormat="1">
      <c r="B126" s="154"/>
      <c r="D126" s="155" t="s">
        <v>117</v>
      </c>
      <c r="E126" s="156" t="s">
        <v>1</v>
      </c>
      <c r="F126" s="157" t="s">
        <v>127</v>
      </c>
      <c r="H126" s="158">
        <v>62.34</v>
      </c>
      <c r="I126" s="159"/>
      <c r="L126" s="154"/>
      <c r="M126" s="160"/>
      <c r="N126" s="161"/>
      <c r="O126" s="161"/>
      <c r="P126" s="161"/>
      <c r="Q126" s="161"/>
      <c r="R126" s="161"/>
      <c r="S126" s="161"/>
      <c r="T126" s="162"/>
      <c r="AT126" s="156" t="s">
        <v>117</v>
      </c>
      <c r="AU126" s="156" t="s">
        <v>115</v>
      </c>
      <c r="AV126" s="13" t="s">
        <v>115</v>
      </c>
      <c r="AW126" s="13" t="s">
        <v>32</v>
      </c>
      <c r="AX126" s="13" t="s">
        <v>76</v>
      </c>
      <c r="AY126" s="156" t="s">
        <v>108</v>
      </c>
    </row>
    <row r="127" spans="1:65" s="13" customFormat="1">
      <c r="B127" s="154"/>
      <c r="D127" s="155" t="s">
        <v>117</v>
      </c>
      <c r="E127" s="156" t="s">
        <v>1</v>
      </c>
      <c r="F127" s="157" t="s">
        <v>128</v>
      </c>
      <c r="H127" s="158">
        <v>32.75</v>
      </c>
      <c r="I127" s="159"/>
      <c r="L127" s="154"/>
      <c r="M127" s="160"/>
      <c r="N127" s="161"/>
      <c r="O127" s="161"/>
      <c r="P127" s="161"/>
      <c r="Q127" s="161"/>
      <c r="R127" s="161"/>
      <c r="S127" s="161"/>
      <c r="T127" s="162"/>
      <c r="AT127" s="156" t="s">
        <v>117</v>
      </c>
      <c r="AU127" s="156" t="s">
        <v>115</v>
      </c>
      <c r="AV127" s="13" t="s">
        <v>115</v>
      </c>
      <c r="AW127" s="13" t="s">
        <v>32</v>
      </c>
      <c r="AX127" s="13" t="s">
        <v>76</v>
      </c>
      <c r="AY127" s="156" t="s">
        <v>108</v>
      </c>
    </row>
    <row r="128" spans="1:65" s="13" customFormat="1">
      <c r="B128" s="154"/>
      <c r="D128" s="155" t="s">
        <v>117</v>
      </c>
      <c r="E128" s="156" t="s">
        <v>1</v>
      </c>
      <c r="F128" s="157" t="s">
        <v>129</v>
      </c>
      <c r="H128" s="158">
        <v>101.5</v>
      </c>
      <c r="I128" s="159"/>
      <c r="L128" s="154"/>
      <c r="M128" s="160"/>
      <c r="N128" s="161"/>
      <c r="O128" s="161"/>
      <c r="P128" s="161"/>
      <c r="Q128" s="161"/>
      <c r="R128" s="161"/>
      <c r="S128" s="161"/>
      <c r="T128" s="162"/>
      <c r="AT128" s="156" t="s">
        <v>117</v>
      </c>
      <c r="AU128" s="156" t="s">
        <v>115</v>
      </c>
      <c r="AV128" s="13" t="s">
        <v>115</v>
      </c>
      <c r="AW128" s="13" t="s">
        <v>32</v>
      </c>
      <c r="AX128" s="13" t="s">
        <v>76</v>
      </c>
      <c r="AY128" s="156" t="s">
        <v>108</v>
      </c>
    </row>
    <row r="129" spans="1:65" s="15" customFormat="1">
      <c r="B129" s="171"/>
      <c r="D129" s="155" t="s">
        <v>117</v>
      </c>
      <c r="E129" s="172" t="s">
        <v>1</v>
      </c>
      <c r="F129" s="173" t="s">
        <v>125</v>
      </c>
      <c r="H129" s="174">
        <v>196.59</v>
      </c>
      <c r="I129" s="175"/>
      <c r="L129" s="171"/>
      <c r="M129" s="176"/>
      <c r="N129" s="177"/>
      <c r="O129" s="177"/>
      <c r="P129" s="177"/>
      <c r="Q129" s="177"/>
      <c r="R129" s="177"/>
      <c r="S129" s="177"/>
      <c r="T129" s="178"/>
      <c r="AT129" s="172" t="s">
        <v>117</v>
      </c>
      <c r="AU129" s="172" t="s">
        <v>115</v>
      </c>
      <c r="AV129" s="15" t="s">
        <v>126</v>
      </c>
      <c r="AW129" s="15" t="s">
        <v>32</v>
      </c>
      <c r="AX129" s="15" t="s">
        <v>76</v>
      </c>
      <c r="AY129" s="172" t="s">
        <v>108</v>
      </c>
    </row>
    <row r="130" spans="1:65" s="13" customFormat="1">
      <c r="B130" s="154"/>
      <c r="D130" s="155" t="s">
        <v>117</v>
      </c>
      <c r="E130" s="156" t="s">
        <v>1</v>
      </c>
      <c r="F130" s="157" t="s">
        <v>130</v>
      </c>
      <c r="H130" s="158">
        <v>62.35</v>
      </c>
      <c r="I130" s="159"/>
      <c r="L130" s="154"/>
      <c r="M130" s="160"/>
      <c r="N130" s="161"/>
      <c r="O130" s="161"/>
      <c r="P130" s="161"/>
      <c r="Q130" s="161"/>
      <c r="R130" s="161"/>
      <c r="S130" s="161"/>
      <c r="T130" s="162"/>
      <c r="AT130" s="156" t="s">
        <v>117</v>
      </c>
      <c r="AU130" s="156" t="s">
        <v>115</v>
      </c>
      <c r="AV130" s="13" t="s">
        <v>115</v>
      </c>
      <c r="AW130" s="13" t="s">
        <v>32</v>
      </c>
      <c r="AX130" s="13" t="s">
        <v>76</v>
      </c>
      <c r="AY130" s="156" t="s">
        <v>108</v>
      </c>
    </row>
    <row r="131" spans="1:65" s="13" customFormat="1">
      <c r="B131" s="154"/>
      <c r="D131" s="155" t="s">
        <v>117</v>
      </c>
      <c r="E131" s="156" t="s">
        <v>1</v>
      </c>
      <c r="F131" s="157" t="s">
        <v>131</v>
      </c>
      <c r="H131" s="158">
        <v>32</v>
      </c>
      <c r="I131" s="159"/>
      <c r="L131" s="154"/>
      <c r="M131" s="160"/>
      <c r="N131" s="161"/>
      <c r="O131" s="161"/>
      <c r="P131" s="161"/>
      <c r="Q131" s="161"/>
      <c r="R131" s="161"/>
      <c r="S131" s="161"/>
      <c r="T131" s="162"/>
      <c r="AT131" s="156" t="s">
        <v>117</v>
      </c>
      <c r="AU131" s="156" t="s">
        <v>115</v>
      </c>
      <c r="AV131" s="13" t="s">
        <v>115</v>
      </c>
      <c r="AW131" s="13" t="s">
        <v>32</v>
      </c>
      <c r="AX131" s="13" t="s">
        <v>76</v>
      </c>
      <c r="AY131" s="156" t="s">
        <v>108</v>
      </c>
    </row>
    <row r="132" spans="1:65" s="13" customFormat="1">
      <c r="B132" s="154"/>
      <c r="D132" s="155" t="s">
        <v>117</v>
      </c>
      <c r="E132" s="156" t="s">
        <v>1</v>
      </c>
      <c r="F132" s="157" t="s">
        <v>132</v>
      </c>
      <c r="H132" s="158">
        <v>102.3</v>
      </c>
      <c r="I132" s="159"/>
      <c r="L132" s="154"/>
      <c r="M132" s="160"/>
      <c r="N132" s="161"/>
      <c r="O132" s="161"/>
      <c r="P132" s="161"/>
      <c r="Q132" s="161"/>
      <c r="R132" s="161"/>
      <c r="S132" s="161"/>
      <c r="T132" s="162"/>
      <c r="AT132" s="156" t="s">
        <v>117</v>
      </c>
      <c r="AU132" s="156" t="s">
        <v>115</v>
      </c>
      <c r="AV132" s="13" t="s">
        <v>115</v>
      </c>
      <c r="AW132" s="13" t="s">
        <v>32</v>
      </c>
      <c r="AX132" s="13" t="s">
        <v>76</v>
      </c>
      <c r="AY132" s="156" t="s">
        <v>108</v>
      </c>
    </row>
    <row r="133" spans="1:65" s="15" customFormat="1">
      <c r="B133" s="171"/>
      <c r="D133" s="155" t="s">
        <v>117</v>
      </c>
      <c r="E133" s="172" t="s">
        <v>1</v>
      </c>
      <c r="F133" s="173" t="s">
        <v>125</v>
      </c>
      <c r="H133" s="174">
        <v>196.64999999999998</v>
      </c>
      <c r="I133" s="175"/>
      <c r="L133" s="171"/>
      <c r="M133" s="176"/>
      <c r="N133" s="177"/>
      <c r="O133" s="177"/>
      <c r="P133" s="177"/>
      <c r="Q133" s="177"/>
      <c r="R133" s="177"/>
      <c r="S133" s="177"/>
      <c r="T133" s="178"/>
      <c r="AT133" s="172" t="s">
        <v>117</v>
      </c>
      <c r="AU133" s="172" t="s">
        <v>115</v>
      </c>
      <c r="AV133" s="15" t="s">
        <v>126</v>
      </c>
      <c r="AW133" s="15" t="s">
        <v>32</v>
      </c>
      <c r="AX133" s="15" t="s">
        <v>76</v>
      </c>
      <c r="AY133" s="172" t="s">
        <v>108</v>
      </c>
    </row>
    <row r="134" spans="1:65" s="13" customFormat="1">
      <c r="B134" s="154"/>
      <c r="D134" s="155" t="s">
        <v>117</v>
      </c>
      <c r="E134" s="156" t="s">
        <v>1</v>
      </c>
      <c r="F134" s="157" t="s">
        <v>133</v>
      </c>
      <c r="H134" s="158">
        <v>42.05</v>
      </c>
      <c r="I134" s="159"/>
      <c r="L134" s="154"/>
      <c r="M134" s="160"/>
      <c r="N134" s="161"/>
      <c r="O134" s="161"/>
      <c r="P134" s="161"/>
      <c r="Q134" s="161"/>
      <c r="R134" s="161"/>
      <c r="S134" s="161"/>
      <c r="T134" s="162"/>
      <c r="AT134" s="156" t="s">
        <v>117</v>
      </c>
      <c r="AU134" s="156" t="s">
        <v>115</v>
      </c>
      <c r="AV134" s="13" t="s">
        <v>115</v>
      </c>
      <c r="AW134" s="13" t="s">
        <v>32</v>
      </c>
      <c r="AX134" s="13" t="s">
        <v>76</v>
      </c>
      <c r="AY134" s="156" t="s">
        <v>108</v>
      </c>
    </row>
    <row r="135" spans="1:65" s="13" customFormat="1">
      <c r="B135" s="154"/>
      <c r="D135" s="155" t="s">
        <v>117</v>
      </c>
      <c r="E135" s="156" t="s">
        <v>1</v>
      </c>
      <c r="F135" s="157" t="s">
        <v>134</v>
      </c>
      <c r="H135" s="158">
        <v>30.35</v>
      </c>
      <c r="I135" s="159"/>
      <c r="L135" s="154"/>
      <c r="M135" s="160"/>
      <c r="N135" s="161"/>
      <c r="O135" s="161"/>
      <c r="P135" s="161"/>
      <c r="Q135" s="161"/>
      <c r="R135" s="161"/>
      <c r="S135" s="161"/>
      <c r="T135" s="162"/>
      <c r="AT135" s="156" t="s">
        <v>117</v>
      </c>
      <c r="AU135" s="156" t="s">
        <v>115</v>
      </c>
      <c r="AV135" s="13" t="s">
        <v>115</v>
      </c>
      <c r="AW135" s="13" t="s">
        <v>32</v>
      </c>
      <c r="AX135" s="13" t="s">
        <v>76</v>
      </c>
      <c r="AY135" s="156" t="s">
        <v>108</v>
      </c>
    </row>
    <row r="136" spans="1:65" s="13" customFormat="1">
      <c r="B136" s="154"/>
      <c r="D136" s="155" t="s">
        <v>117</v>
      </c>
      <c r="E136" s="156" t="s">
        <v>1</v>
      </c>
      <c r="F136" s="157" t="s">
        <v>135</v>
      </c>
      <c r="H136" s="158">
        <v>56</v>
      </c>
      <c r="I136" s="159"/>
      <c r="L136" s="154"/>
      <c r="M136" s="160"/>
      <c r="N136" s="161"/>
      <c r="O136" s="161"/>
      <c r="P136" s="161"/>
      <c r="Q136" s="161"/>
      <c r="R136" s="161"/>
      <c r="S136" s="161"/>
      <c r="T136" s="162"/>
      <c r="AT136" s="156" t="s">
        <v>117</v>
      </c>
      <c r="AU136" s="156" t="s">
        <v>115</v>
      </c>
      <c r="AV136" s="13" t="s">
        <v>115</v>
      </c>
      <c r="AW136" s="13" t="s">
        <v>32</v>
      </c>
      <c r="AX136" s="13" t="s">
        <v>76</v>
      </c>
      <c r="AY136" s="156" t="s">
        <v>108</v>
      </c>
    </row>
    <row r="137" spans="1:65" s="15" customFormat="1">
      <c r="B137" s="171"/>
      <c r="D137" s="155" t="s">
        <v>117</v>
      </c>
      <c r="E137" s="172" t="s">
        <v>1</v>
      </c>
      <c r="F137" s="173" t="s">
        <v>125</v>
      </c>
      <c r="H137" s="174">
        <v>128.4</v>
      </c>
      <c r="I137" s="175"/>
      <c r="L137" s="171"/>
      <c r="M137" s="176"/>
      <c r="N137" s="177"/>
      <c r="O137" s="177"/>
      <c r="P137" s="177"/>
      <c r="Q137" s="177"/>
      <c r="R137" s="177"/>
      <c r="S137" s="177"/>
      <c r="T137" s="178"/>
      <c r="AT137" s="172" t="s">
        <v>117</v>
      </c>
      <c r="AU137" s="172" t="s">
        <v>115</v>
      </c>
      <c r="AV137" s="15" t="s">
        <v>126</v>
      </c>
      <c r="AW137" s="15" t="s">
        <v>32</v>
      </c>
      <c r="AX137" s="15" t="s">
        <v>76</v>
      </c>
      <c r="AY137" s="172" t="s">
        <v>108</v>
      </c>
    </row>
    <row r="138" spans="1:65" s="13" customFormat="1">
      <c r="B138" s="154"/>
      <c r="D138" s="155" t="s">
        <v>117</v>
      </c>
      <c r="E138" s="156" t="s">
        <v>1</v>
      </c>
      <c r="F138" s="157" t="s">
        <v>136</v>
      </c>
      <c r="H138" s="158">
        <v>46.05</v>
      </c>
      <c r="I138" s="159"/>
      <c r="L138" s="154"/>
      <c r="M138" s="160"/>
      <c r="N138" s="161"/>
      <c r="O138" s="161"/>
      <c r="P138" s="161"/>
      <c r="Q138" s="161"/>
      <c r="R138" s="161"/>
      <c r="S138" s="161"/>
      <c r="T138" s="162"/>
      <c r="AT138" s="156" t="s">
        <v>117</v>
      </c>
      <c r="AU138" s="156" t="s">
        <v>115</v>
      </c>
      <c r="AV138" s="13" t="s">
        <v>115</v>
      </c>
      <c r="AW138" s="13" t="s">
        <v>32</v>
      </c>
      <c r="AX138" s="13" t="s">
        <v>76</v>
      </c>
      <c r="AY138" s="156" t="s">
        <v>108</v>
      </c>
    </row>
    <row r="139" spans="1:65" s="13" customFormat="1">
      <c r="B139" s="154"/>
      <c r="D139" s="155" t="s">
        <v>117</v>
      </c>
      <c r="E139" s="156" t="s">
        <v>1</v>
      </c>
      <c r="F139" s="157" t="s">
        <v>137</v>
      </c>
      <c r="H139" s="158">
        <v>11.7</v>
      </c>
      <c r="I139" s="159"/>
      <c r="L139" s="154"/>
      <c r="M139" s="160"/>
      <c r="N139" s="161"/>
      <c r="O139" s="161"/>
      <c r="P139" s="161"/>
      <c r="Q139" s="161"/>
      <c r="R139" s="161"/>
      <c r="S139" s="161"/>
      <c r="T139" s="162"/>
      <c r="AT139" s="156" t="s">
        <v>117</v>
      </c>
      <c r="AU139" s="156" t="s">
        <v>115</v>
      </c>
      <c r="AV139" s="13" t="s">
        <v>115</v>
      </c>
      <c r="AW139" s="13" t="s">
        <v>32</v>
      </c>
      <c r="AX139" s="13" t="s">
        <v>76</v>
      </c>
      <c r="AY139" s="156" t="s">
        <v>108</v>
      </c>
    </row>
    <row r="140" spans="1:65" s="15" customFormat="1">
      <c r="B140" s="171"/>
      <c r="D140" s="155" t="s">
        <v>117</v>
      </c>
      <c r="E140" s="172" t="s">
        <v>1</v>
      </c>
      <c r="F140" s="173" t="s">
        <v>125</v>
      </c>
      <c r="H140" s="174">
        <v>57.75</v>
      </c>
      <c r="I140" s="175"/>
      <c r="L140" s="171"/>
      <c r="M140" s="176"/>
      <c r="N140" s="177"/>
      <c r="O140" s="177"/>
      <c r="P140" s="177"/>
      <c r="Q140" s="177"/>
      <c r="R140" s="177"/>
      <c r="S140" s="177"/>
      <c r="T140" s="178"/>
      <c r="AT140" s="172" t="s">
        <v>117</v>
      </c>
      <c r="AU140" s="172" t="s">
        <v>115</v>
      </c>
      <c r="AV140" s="15" t="s">
        <v>126</v>
      </c>
      <c r="AW140" s="15" t="s">
        <v>32</v>
      </c>
      <c r="AX140" s="15" t="s">
        <v>76</v>
      </c>
      <c r="AY140" s="172" t="s">
        <v>108</v>
      </c>
    </row>
    <row r="141" spans="1:65" s="14" customFormat="1">
      <c r="B141" s="163"/>
      <c r="D141" s="155" t="s">
        <v>117</v>
      </c>
      <c r="E141" s="164" t="s">
        <v>1</v>
      </c>
      <c r="F141" s="165" t="s">
        <v>119</v>
      </c>
      <c r="H141" s="166">
        <v>660.29000000000008</v>
      </c>
      <c r="I141" s="167"/>
      <c r="L141" s="163"/>
      <c r="M141" s="168"/>
      <c r="N141" s="169"/>
      <c r="O141" s="169"/>
      <c r="P141" s="169"/>
      <c r="Q141" s="169"/>
      <c r="R141" s="169"/>
      <c r="S141" s="169"/>
      <c r="T141" s="170"/>
      <c r="AT141" s="164" t="s">
        <v>117</v>
      </c>
      <c r="AU141" s="164" t="s">
        <v>115</v>
      </c>
      <c r="AV141" s="14" t="s">
        <v>114</v>
      </c>
      <c r="AW141" s="14" t="s">
        <v>32</v>
      </c>
      <c r="AX141" s="14" t="s">
        <v>81</v>
      </c>
      <c r="AY141" s="164" t="s">
        <v>108</v>
      </c>
    </row>
    <row r="142" spans="1:65" s="2" customFormat="1" ht="16.5" customHeight="1">
      <c r="A142" s="32"/>
      <c r="B142" s="139"/>
      <c r="C142" s="140" t="s">
        <v>126</v>
      </c>
      <c r="D142" s="140" t="s">
        <v>110</v>
      </c>
      <c r="E142" s="141" t="s">
        <v>138</v>
      </c>
      <c r="F142" s="142" t="s">
        <v>139</v>
      </c>
      <c r="G142" s="143" t="s">
        <v>113</v>
      </c>
      <c r="H142" s="144">
        <v>433</v>
      </c>
      <c r="I142" s="145"/>
      <c r="J142" s="146">
        <f>ROUND(I142*H142,2)</f>
        <v>0</v>
      </c>
      <c r="K142" s="147"/>
      <c r="L142" s="33"/>
      <c r="M142" s="148" t="s">
        <v>1</v>
      </c>
      <c r="N142" s="149" t="s">
        <v>42</v>
      </c>
      <c r="O142" s="58"/>
      <c r="P142" s="150">
        <f>O142*H142</f>
        <v>0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2" t="s">
        <v>114</v>
      </c>
      <c r="AT142" s="152" t="s">
        <v>110</v>
      </c>
      <c r="AU142" s="152" t="s">
        <v>115</v>
      </c>
      <c r="AY142" s="17" t="s">
        <v>108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17" t="s">
        <v>115</v>
      </c>
      <c r="BK142" s="153">
        <f>ROUND(I142*H142,2)</f>
        <v>0</v>
      </c>
      <c r="BL142" s="17" t="s">
        <v>114</v>
      </c>
      <c r="BM142" s="152" t="s">
        <v>140</v>
      </c>
    </row>
    <row r="143" spans="1:65" s="13" customFormat="1">
      <c r="B143" s="154"/>
      <c r="D143" s="155" t="s">
        <v>117</v>
      </c>
      <c r="E143" s="156" t="s">
        <v>1</v>
      </c>
      <c r="F143" s="157" t="s">
        <v>141</v>
      </c>
      <c r="H143" s="158">
        <v>234</v>
      </c>
      <c r="I143" s="159"/>
      <c r="L143" s="154"/>
      <c r="M143" s="160"/>
      <c r="N143" s="161"/>
      <c r="O143" s="161"/>
      <c r="P143" s="161"/>
      <c r="Q143" s="161"/>
      <c r="R143" s="161"/>
      <c r="S143" s="161"/>
      <c r="T143" s="162"/>
      <c r="AT143" s="156" t="s">
        <v>117</v>
      </c>
      <c r="AU143" s="156" t="s">
        <v>115</v>
      </c>
      <c r="AV143" s="13" t="s">
        <v>115</v>
      </c>
      <c r="AW143" s="13" t="s">
        <v>32</v>
      </c>
      <c r="AX143" s="13" t="s">
        <v>76</v>
      </c>
      <c r="AY143" s="156" t="s">
        <v>108</v>
      </c>
    </row>
    <row r="144" spans="1:65" s="13" customFormat="1">
      <c r="B144" s="154"/>
      <c r="D144" s="155" t="s">
        <v>117</v>
      </c>
      <c r="E144" s="156" t="s">
        <v>1</v>
      </c>
      <c r="F144" s="157" t="s">
        <v>142</v>
      </c>
      <c r="H144" s="158">
        <v>199</v>
      </c>
      <c r="I144" s="159"/>
      <c r="L144" s="154"/>
      <c r="M144" s="160"/>
      <c r="N144" s="161"/>
      <c r="O144" s="161"/>
      <c r="P144" s="161"/>
      <c r="Q144" s="161"/>
      <c r="R144" s="161"/>
      <c r="S144" s="161"/>
      <c r="T144" s="162"/>
      <c r="AT144" s="156" t="s">
        <v>117</v>
      </c>
      <c r="AU144" s="156" t="s">
        <v>115</v>
      </c>
      <c r="AV144" s="13" t="s">
        <v>115</v>
      </c>
      <c r="AW144" s="13" t="s">
        <v>32</v>
      </c>
      <c r="AX144" s="13" t="s">
        <v>76</v>
      </c>
      <c r="AY144" s="156" t="s">
        <v>108</v>
      </c>
    </row>
    <row r="145" spans="1:65" s="14" customFormat="1">
      <c r="B145" s="163"/>
      <c r="D145" s="155" t="s">
        <v>117</v>
      </c>
      <c r="E145" s="164" t="s">
        <v>1</v>
      </c>
      <c r="F145" s="165" t="s">
        <v>119</v>
      </c>
      <c r="H145" s="166">
        <v>433</v>
      </c>
      <c r="I145" s="167"/>
      <c r="L145" s="163"/>
      <c r="M145" s="168"/>
      <c r="N145" s="169"/>
      <c r="O145" s="169"/>
      <c r="P145" s="169"/>
      <c r="Q145" s="169"/>
      <c r="R145" s="169"/>
      <c r="S145" s="169"/>
      <c r="T145" s="170"/>
      <c r="AT145" s="164" t="s">
        <v>117</v>
      </c>
      <c r="AU145" s="164" t="s">
        <v>115</v>
      </c>
      <c r="AV145" s="14" t="s">
        <v>114</v>
      </c>
      <c r="AW145" s="14" t="s">
        <v>32</v>
      </c>
      <c r="AX145" s="14" t="s">
        <v>81</v>
      </c>
      <c r="AY145" s="164" t="s">
        <v>108</v>
      </c>
    </row>
    <row r="146" spans="1:65" s="2" customFormat="1" ht="21.75" customHeight="1">
      <c r="A146" s="32"/>
      <c r="B146" s="139"/>
      <c r="C146" s="140" t="s">
        <v>114</v>
      </c>
      <c r="D146" s="140" t="s">
        <v>110</v>
      </c>
      <c r="E146" s="141" t="s">
        <v>143</v>
      </c>
      <c r="F146" s="142" t="s">
        <v>144</v>
      </c>
      <c r="G146" s="143" t="s">
        <v>145</v>
      </c>
      <c r="H146" s="144">
        <v>32</v>
      </c>
      <c r="I146" s="145"/>
      <c r="J146" s="146">
        <f>ROUND(I146*H146,2)</f>
        <v>0</v>
      </c>
      <c r="K146" s="147"/>
      <c r="L146" s="33"/>
      <c r="M146" s="148" t="s">
        <v>1</v>
      </c>
      <c r="N146" s="149" t="s">
        <v>42</v>
      </c>
      <c r="O146" s="58"/>
      <c r="P146" s="150">
        <f>O146*H146</f>
        <v>0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2" t="s">
        <v>114</v>
      </c>
      <c r="AT146" s="152" t="s">
        <v>110</v>
      </c>
      <c r="AU146" s="152" t="s">
        <v>115</v>
      </c>
      <c r="AY146" s="17" t="s">
        <v>108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17" t="s">
        <v>115</v>
      </c>
      <c r="BK146" s="153">
        <f>ROUND(I146*H146,2)</f>
        <v>0</v>
      </c>
      <c r="BL146" s="17" t="s">
        <v>114</v>
      </c>
      <c r="BM146" s="152" t="s">
        <v>146</v>
      </c>
    </row>
    <row r="147" spans="1:65" s="13" customFormat="1">
      <c r="B147" s="154"/>
      <c r="D147" s="155" t="s">
        <v>117</v>
      </c>
      <c r="E147" s="156" t="s">
        <v>1</v>
      </c>
      <c r="F147" s="157" t="s">
        <v>147</v>
      </c>
      <c r="H147" s="158">
        <v>12</v>
      </c>
      <c r="I147" s="159"/>
      <c r="L147" s="154"/>
      <c r="M147" s="160"/>
      <c r="N147" s="161"/>
      <c r="O147" s="161"/>
      <c r="P147" s="161"/>
      <c r="Q147" s="161"/>
      <c r="R147" s="161"/>
      <c r="S147" s="161"/>
      <c r="T147" s="162"/>
      <c r="AT147" s="156" t="s">
        <v>117</v>
      </c>
      <c r="AU147" s="156" t="s">
        <v>115</v>
      </c>
      <c r="AV147" s="13" t="s">
        <v>115</v>
      </c>
      <c r="AW147" s="13" t="s">
        <v>32</v>
      </c>
      <c r="AX147" s="13" t="s">
        <v>76</v>
      </c>
      <c r="AY147" s="156" t="s">
        <v>108</v>
      </c>
    </row>
    <row r="148" spans="1:65" s="13" customFormat="1">
      <c r="B148" s="154"/>
      <c r="D148" s="155" t="s">
        <v>117</v>
      </c>
      <c r="E148" s="156" t="s">
        <v>1</v>
      </c>
      <c r="F148" s="157" t="s">
        <v>148</v>
      </c>
      <c r="H148" s="158">
        <v>6</v>
      </c>
      <c r="I148" s="159"/>
      <c r="L148" s="154"/>
      <c r="M148" s="160"/>
      <c r="N148" s="161"/>
      <c r="O148" s="161"/>
      <c r="P148" s="161"/>
      <c r="Q148" s="161"/>
      <c r="R148" s="161"/>
      <c r="S148" s="161"/>
      <c r="T148" s="162"/>
      <c r="AT148" s="156" t="s">
        <v>117</v>
      </c>
      <c r="AU148" s="156" t="s">
        <v>115</v>
      </c>
      <c r="AV148" s="13" t="s">
        <v>115</v>
      </c>
      <c r="AW148" s="13" t="s">
        <v>32</v>
      </c>
      <c r="AX148" s="13" t="s">
        <v>76</v>
      </c>
      <c r="AY148" s="156" t="s">
        <v>108</v>
      </c>
    </row>
    <row r="149" spans="1:65" s="13" customFormat="1">
      <c r="B149" s="154"/>
      <c r="D149" s="155" t="s">
        <v>117</v>
      </c>
      <c r="E149" s="156" t="s">
        <v>1</v>
      </c>
      <c r="F149" s="157" t="s">
        <v>149</v>
      </c>
      <c r="H149" s="158">
        <v>6</v>
      </c>
      <c r="I149" s="159"/>
      <c r="L149" s="154"/>
      <c r="M149" s="160"/>
      <c r="N149" s="161"/>
      <c r="O149" s="161"/>
      <c r="P149" s="161"/>
      <c r="Q149" s="161"/>
      <c r="R149" s="161"/>
      <c r="S149" s="161"/>
      <c r="T149" s="162"/>
      <c r="AT149" s="156" t="s">
        <v>117</v>
      </c>
      <c r="AU149" s="156" t="s">
        <v>115</v>
      </c>
      <c r="AV149" s="13" t="s">
        <v>115</v>
      </c>
      <c r="AW149" s="13" t="s">
        <v>32</v>
      </c>
      <c r="AX149" s="13" t="s">
        <v>76</v>
      </c>
      <c r="AY149" s="156" t="s">
        <v>108</v>
      </c>
    </row>
    <row r="150" spans="1:65" s="13" customFormat="1">
      <c r="B150" s="154"/>
      <c r="D150" s="155" t="s">
        <v>117</v>
      </c>
      <c r="E150" s="156" t="s">
        <v>1</v>
      </c>
      <c r="F150" s="157" t="s">
        <v>150</v>
      </c>
      <c r="H150" s="158">
        <v>5</v>
      </c>
      <c r="I150" s="159"/>
      <c r="L150" s="154"/>
      <c r="M150" s="160"/>
      <c r="N150" s="161"/>
      <c r="O150" s="161"/>
      <c r="P150" s="161"/>
      <c r="Q150" s="161"/>
      <c r="R150" s="161"/>
      <c r="S150" s="161"/>
      <c r="T150" s="162"/>
      <c r="AT150" s="156" t="s">
        <v>117</v>
      </c>
      <c r="AU150" s="156" t="s">
        <v>115</v>
      </c>
      <c r="AV150" s="13" t="s">
        <v>115</v>
      </c>
      <c r="AW150" s="13" t="s">
        <v>32</v>
      </c>
      <c r="AX150" s="13" t="s">
        <v>76</v>
      </c>
      <c r="AY150" s="156" t="s">
        <v>108</v>
      </c>
    </row>
    <row r="151" spans="1:65" s="13" customFormat="1">
      <c r="B151" s="154"/>
      <c r="D151" s="155" t="s">
        <v>117</v>
      </c>
      <c r="E151" s="156" t="s">
        <v>1</v>
      </c>
      <c r="F151" s="157" t="s">
        <v>151</v>
      </c>
      <c r="H151" s="158">
        <v>3</v>
      </c>
      <c r="I151" s="159"/>
      <c r="L151" s="154"/>
      <c r="M151" s="160"/>
      <c r="N151" s="161"/>
      <c r="O151" s="161"/>
      <c r="P151" s="161"/>
      <c r="Q151" s="161"/>
      <c r="R151" s="161"/>
      <c r="S151" s="161"/>
      <c r="T151" s="162"/>
      <c r="AT151" s="156" t="s">
        <v>117</v>
      </c>
      <c r="AU151" s="156" t="s">
        <v>115</v>
      </c>
      <c r="AV151" s="13" t="s">
        <v>115</v>
      </c>
      <c r="AW151" s="13" t="s">
        <v>32</v>
      </c>
      <c r="AX151" s="13" t="s">
        <v>76</v>
      </c>
      <c r="AY151" s="156" t="s">
        <v>108</v>
      </c>
    </row>
    <row r="152" spans="1:65" s="14" customFormat="1">
      <c r="B152" s="163"/>
      <c r="D152" s="155" t="s">
        <v>117</v>
      </c>
      <c r="E152" s="164" t="s">
        <v>1</v>
      </c>
      <c r="F152" s="165" t="s">
        <v>152</v>
      </c>
      <c r="H152" s="166">
        <v>32</v>
      </c>
      <c r="I152" s="167"/>
      <c r="L152" s="163"/>
      <c r="M152" s="168"/>
      <c r="N152" s="169"/>
      <c r="O152" s="169"/>
      <c r="P152" s="169"/>
      <c r="Q152" s="169"/>
      <c r="R152" s="169"/>
      <c r="S152" s="169"/>
      <c r="T152" s="170"/>
      <c r="AT152" s="164" t="s">
        <v>117</v>
      </c>
      <c r="AU152" s="164" t="s">
        <v>115</v>
      </c>
      <c r="AV152" s="14" t="s">
        <v>114</v>
      </c>
      <c r="AW152" s="14" t="s">
        <v>32</v>
      </c>
      <c r="AX152" s="14" t="s">
        <v>81</v>
      </c>
      <c r="AY152" s="164" t="s">
        <v>108</v>
      </c>
    </row>
    <row r="153" spans="1:65" s="2" customFormat="1" ht="21.75" customHeight="1">
      <c r="A153" s="32"/>
      <c r="B153" s="139"/>
      <c r="C153" s="140" t="s">
        <v>153</v>
      </c>
      <c r="D153" s="140" t="s">
        <v>110</v>
      </c>
      <c r="E153" s="141" t="s">
        <v>154</v>
      </c>
      <c r="F153" s="142" t="s">
        <v>155</v>
      </c>
      <c r="G153" s="143" t="s">
        <v>113</v>
      </c>
      <c r="H153" s="144">
        <v>63.66</v>
      </c>
      <c r="I153" s="145"/>
      <c r="J153" s="146">
        <f>ROUND(I153*H153,2)</f>
        <v>0</v>
      </c>
      <c r="K153" s="147"/>
      <c r="L153" s="33"/>
      <c r="M153" s="148" t="s">
        <v>1</v>
      </c>
      <c r="N153" s="149" t="s">
        <v>42</v>
      </c>
      <c r="O153" s="58"/>
      <c r="P153" s="150">
        <f>O153*H153</f>
        <v>0</v>
      </c>
      <c r="Q153" s="150">
        <v>0</v>
      </c>
      <c r="R153" s="150">
        <f>Q153*H153</f>
        <v>0</v>
      </c>
      <c r="S153" s="150">
        <v>0</v>
      </c>
      <c r="T153" s="15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2" t="s">
        <v>114</v>
      </c>
      <c r="AT153" s="152" t="s">
        <v>110</v>
      </c>
      <c r="AU153" s="152" t="s">
        <v>115</v>
      </c>
      <c r="AY153" s="17" t="s">
        <v>108</v>
      </c>
      <c r="BE153" s="153">
        <f>IF(N153="základní",J153,0)</f>
        <v>0</v>
      </c>
      <c r="BF153" s="153">
        <f>IF(N153="snížená",J153,0)</f>
        <v>0</v>
      </c>
      <c r="BG153" s="153">
        <f>IF(N153="zákl. přenesená",J153,0)</f>
        <v>0</v>
      </c>
      <c r="BH153" s="153">
        <f>IF(N153="sníž. přenesená",J153,0)</f>
        <v>0</v>
      </c>
      <c r="BI153" s="153">
        <f>IF(N153="nulová",J153,0)</f>
        <v>0</v>
      </c>
      <c r="BJ153" s="17" t="s">
        <v>115</v>
      </c>
      <c r="BK153" s="153">
        <f>ROUND(I153*H153,2)</f>
        <v>0</v>
      </c>
      <c r="BL153" s="17" t="s">
        <v>114</v>
      </c>
      <c r="BM153" s="152" t="s">
        <v>156</v>
      </c>
    </row>
    <row r="154" spans="1:65" s="13" customFormat="1">
      <c r="B154" s="154"/>
      <c r="D154" s="155" t="s">
        <v>117</v>
      </c>
      <c r="E154" s="156" t="s">
        <v>1</v>
      </c>
      <c r="F154" s="157" t="s">
        <v>157</v>
      </c>
      <c r="H154" s="158">
        <v>29.305</v>
      </c>
      <c r="I154" s="159"/>
      <c r="L154" s="154"/>
      <c r="M154" s="160"/>
      <c r="N154" s="161"/>
      <c r="O154" s="161"/>
      <c r="P154" s="161"/>
      <c r="Q154" s="161"/>
      <c r="R154" s="161"/>
      <c r="S154" s="161"/>
      <c r="T154" s="162"/>
      <c r="AT154" s="156" t="s">
        <v>117</v>
      </c>
      <c r="AU154" s="156" t="s">
        <v>115</v>
      </c>
      <c r="AV154" s="13" t="s">
        <v>115</v>
      </c>
      <c r="AW154" s="13" t="s">
        <v>32</v>
      </c>
      <c r="AX154" s="13" t="s">
        <v>76</v>
      </c>
      <c r="AY154" s="156" t="s">
        <v>108</v>
      </c>
    </row>
    <row r="155" spans="1:65" s="13" customFormat="1">
      <c r="B155" s="154"/>
      <c r="D155" s="155" t="s">
        <v>117</v>
      </c>
      <c r="E155" s="156" t="s">
        <v>1</v>
      </c>
      <c r="F155" s="157" t="s">
        <v>158</v>
      </c>
      <c r="H155" s="158">
        <v>34.354999999999997</v>
      </c>
      <c r="I155" s="159"/>
      <c r="L155" s="154"/>
      <c r="M155" s="160"/>
      <c r="N155" s="161"/>
      <c r="O155" s="161"/>
      <c r="P155" s="161"/>
      <c r="Q155" s="161"/>
      <c r="R155" s="161"/>
      <c r="S155" s="161"/>
      <c r="T155" s="162"/>
      <c r="AT155" s="156" t="s">
        <v>117</v>
      </c>
      <c r="AU155" s="156" t="s">
        <v>115</v>
      </c>
      <c r="AV155" s="13" t="s">
        <v>115</v>
      </c>
      <c r="AW155" s="13" t="s">
        <v>32</v>
      </c>
      <c r="AX155" s="13" t="s">
        <v>76</v>
      </c>
      <c r="AY155" s="156" t="s">
        <v>108</v>
      </c>
    </row>
    <row r="156" spans="1:65" s="13" customFormat="1">
      <c r="B156" s="154"/>
      <c r="D156" s="155" t="s">
        <v>117</v>
      </c>
      <c r="E156" s="156" t="s">
        <v>1</v>
      </c>
      <c r="F156" s="157" t="s">
        <v>159</v>
      </c>
      <c r="H156" s="158">
        <v>0</v>
      </c>
      <c r="I156" s="159"/>
      <c r="L156" s="154"/>
      <c r="M156" s="160"/>
      <c r="N156" s="161"/>
      <c r="O156" s="161"/>
      <c r="P156" s="161"/>
      <c r="Q156" s="161"/>
      <c r="R156" s="161"/>
      <c r="S156" s="161"/>
      <c r="T156" s="162"/>
      <c r="AT156" s="156" t="s">
        <v>117</v>
      </c>
      <c r="AU156" s="156" t="s">
        <v>115</v>
      </c>
      <c r="AV156" s="13" t="s">
        <v>115</v>
      </c>
      <c r="AW156" s="13" t="s">
        <v>32</v>
      </c>
      <c r="AX156" s="13" t="s">
        <v>76</v>
      </c>
      <c r="AY156" s="156" t="s">
        <v>108</v>
      </c>
    </row>
    <row r="157" spans="1:65" s="14" customFormat="1">
      <c r="B157" s="163"/>
      <c r="D157" s="155" t="s">
        <v>117</v>
      </c>
      <c r="E157" s="164" t="s">
        <v>1</v>
      </c>
      <c r="F157" s="165" t="s">
        <v>119</v>
      </c>
      <c r="H157" s="166">
        <v>63.66</v>
      </c>
      <c r="I157" s="167"/>
      <c r="L157" s="163"/>
      <c r="M157" s="168"/>
      <c r="N157" s="169"/>
      <c r="O157" s="169"/>
      <c r="P157" s="169"/>
      <c r="Q157" s="169"/>
      <c r="R157" s="169"/>
      <c r="S157" s="169"/>
      <c r="T157" s="170"/>
      <c r="AT157" s="164" t="s">
        <v>117</v>
      </c>
      <c r="AU157" s="164" t="s">
        <v>115</v>
      </c>
      <c r="AV157" s="14" t="s">
        <v>114</v>
      </c>
      <c r="AW157" s="14" t="s">
        <v>32</v>
      </c>
      <c r="AX157" s="14" t="s">
        <v>81</v>
      </c>
      <c r="AY157" s="164" t="s">
        <v>108</v>
      </c>
    </row>
    <row r="158" spans="1:65" s="2" customFormat="1" ht="21.75" customHeight="1">
      <c r="A158" s="32"/>
      <c r="B158" s="139"/>
      <c r="C158" s="140" t="s">
        <v>160</v>
      </c>
      <c r="D158" s="140" t="s">
        <v>110</v>
      </c>
      <c r="E158" s="141" t="s">
        <v>161</v>
      </c>
      <c r="F158" s="142" t="s">
        <v>162</v>
      </c>
      <c r="G158" s="143" t="s">
        <v>145</v>
      </c>
      <c r="H158" s="144">
        <v>1</v>
      </c>
      <c r="I158" s="145"/>
      <c r="J158" s="146">
        <f>ROUND(I158*H158,2)</f>
        <v>0</v>
      </c>
      <c r="K158" s="147"/>
      <c r="L158" s="33"/>
      <c r="M158" s="148" t="s">
        <v>1</v>
      </c>
      <c r="N158" s="149" t="s">
        <v>42</v>
      </c>
      <c r="O158" s="58"/>
      <c r="P158" s="150">
        <f>O158*H158</f>
        <v>0</v>
      </c>
      <c r="Q158" s="150">
        <v>0</v>
      </c>
      <c r="R158" s="150">
        <f>Q158*H158</f>
        <v>0</v>
      </c>
      <c r="S158" s="150">
        <v>0</v>
      </c>
      <c r="T158" s="15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2" t="s">
        <v>114</v>
      </c>
      <c r="AT158" s="152" t="s">
        <v>110</v>
      </c>
      <c r="AU158" s="152" t="s">
        <v>115</v>
      </c>
      <c r="AY158" s="17" t="s">
        <v>108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17" t="s">
        <v>115</v>
      </c>
      <c r="BK158" s="153">
        <f>ROUND(I158*H158,2)</f>
        <v>0</v>
      </c>
      <c r="BL158" s="17" t="s">
        <v>114</v>
      </c>
      <c r="BM158" s="152" t="s">
        <v>163</v>
      </c>
    </row>
    <row r="159" spans="1:65" s="13" customFormat="1">
      <c r="B159" s="154"/>
      <c r="D159" s="155" t="s">
        <v>117</v>
      </c>
      <c r="E159" s="156" t="s">
        <v>1</v>
      </c>
      <c r="F159" s="157" t="s">
        <v>81</v>
      </c>
      <c r="H159" s="158">
        <v>1</v>
      </c>
      <c r="I159" s="159"/>
      <c r="L159" s="154"/>
      <c r="M159" s="160"/>
      <c r="N159" s="161"/>
      <c r="O159" s="161"/>
      <c r="P159" s="161"/>
      <c r="Q159" s="161"/>
      <c r="R159" s="161"/>
      <c r="S159" s="161"/>
      <c r="T159" s="162"/>
      <c r="AT159" s="156" t="s">
        <v>117</v>
      </c>
      <c r="AU159" s="156" t="s">
        <v>115</v>
      </c>
      <c r="AV159" s="13" t="s">
        <v>115</v>
      </c>
      <c r="AW159" s="13" t="s">
        <v>32</v>
      </c>
      <c r="AX159" s="13" t="s">
        <v>81</v>
      </c>
      <c r="AY159" s="156" t="s">
        <v>108</v>
      </c>
    </row>
    <row r="160" spans="1:65" s="2" customFormat="1" ht="16.5" customHeight="1">
      <c r="A160" s="32"/>
      <c r="B160" s="139"/>
      <c r="C160" s="140" t="s">
        <v>164</v>
      </c>
      <c r="D160" s="140" t="s">
        <v>110</v>
      </c>
      <c r="E160" s="141" t="s">
        <v>165</v>
      </c>
      <c r="F160" s="142" t="s">
        <v>166</v>
      </c>
      <c r="G160" s="143" t="s">
        <v>167</v>
      </c>
      <c r="H160" s="144">
        <v>13</v>
      </c>
      <c r="I160" s="145"/>
      <c r="J160" s="146">
        <f>ROUND(I160*H160,2)</f>
        <v>0</v>
      </c>
      <c r="K160" s="147"/>
      <c r="L160" s="33"/>
      <c r="M160" s="148" t="s">
        <v>1</v>
      </c>
      <c r="N160" s="149" t="s">
        <v>42</v>
      </c>
      <c r="O160" s="58"/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2" t="s">
        <v>114</v>
      </c>
      <c r="AT160" s="152" t="s">
        <v>110</v>
      </c>
      <c r="AU160" s="152" t="s">
        <v>115</v>
      </c>
      <c r="AY160" s="17" t="s">
        <v>108</v>
      </c>
      <c r="BE160" s="153">
        <f>IF(N160="základní",J160,0)</f>
        <v>0</v>
      </c>
      <c r="BF160" s="153">
        <f>IF(N160="snížená",J160,0)</f>
        <v>0</v>
      </c>
      <c r="BG160" s="153">
        <f>IF(N160="zákl. přenesená",J160,0)</f>
        <v>0</v>
      </c>
      <c r="BH160" s="153">
        <f>IF(N160="sníž. přenesená",J160,0)</f>
        <v>0</v>
      </c>
      <c r="BI160" s="153">
        <f>IF(N160="nulová",J160,0)</f>
        <v>0</v>
      </c>
      <c r="BJ160" s="17" t="s">
        <v>115</v>
      </c>
      <c r="BK160" s="153">
        <f>ROUND(I160*H160,2)</f>
        <v>0</v>
      </c>
      <c r="BL160" s="17" t="s">
        <v>114</v>
      </c>
      <c r="BM160" s="152" t="s">
        <v>168</v>
      </c>
    </row>
    <row r="161" spans="1:65" s="13" customFormat="1">
      <c r="B161" s="154"/>
      <c r="D161" s="155" t="s">
        <v>117</v>
      </c>
      <c r="E161" s="156" t="s">
        <v>1</v>
      </c>
      <c r="F161" s="157" t="s">
        <v>169</v>
      </c>
      <c r="H161" s="158">
        <v>4</v>
      </c>
      <c r="I161" s="159"/>
      <c r="L161" s="154"/>
      <c r="M161" s="160"/>
      <c r="N161" s="161"/>
      <c r="O161" s="161"/>
      <c r="P161" s="161"/>
      <c r="Q161" s="161"/>
      <c r="R161" s="161"/>
      <c r="S161" s="161"/>
      <c r="T161" s="162"/>
      <c r="AT161" s="156" t="s">
        <v>117</v>
      </c>
      <c r="AU161" s="156" t="s">
        <v>115</v>
      </c>
      <c r="AV161" s="13" t="s">
        <v>115</v>
      </c>
      <c r="AW161" s="13" t="s">
        <v>32</v>
      </c>
      <c r="AX161" s="13" t="s">
        <v>76</v>
      </c>
      <c r="AY161" s="156" t="s">
        <v>108</v>
      </c>
    </row>
    <row r="162" spans="1:65" s="13" customFormat="1">
      <c r="B162" s="154"/>
      <c r="D162" s="155" t="s">
        <v>117</v>
      </c>
      <c r="E162" s="156" t="s">
        <v>1</v>
      </c>
      <c r="F162" s="157" t="s">
        <v>170</v>
      </c>
      <c r="H162" s="158">
        <v>4</v>
      </c>
      <c r="I162" s="159"/>
      <c r="L162" s="154"/>
      <c r="M162" s="160"/>
      <c r="N162" s="161"/>
      <c r="O162" s="161"/>
      <c r="P162" s="161"/>
      <c r="Q162" s="161"/>
      <c r="R162" s="161"/>
      <c r="S162" s="161"/>
      <c r="T162" s="162"/>
      <c r="AT162" s="156" t="s">
        <v>117</v>
      </c>
      <c r="AU162" s="156" t="s">
        <v>115</v>
      </c>
      <c r="AV162" s="13" t="s">
        <v>115</v>
      </c>
      <c r="AW162" s="13" t="s">
        <v>32</v>
      </c>
      <c r="AX162" s="13" t="s">
        <v>76</v>
      </c>
      <c r="AY162" s="156" t="s">
        <v>108</v>
      </c>
    </row>
    <row r="163" spans="1:65" s="13" customFormat="1">
      <c r="B163" s="154"/>
      <c r="D163" s="155" t="s">
        <v>117</v>
      </c>
      <c r="E163" s="156" t="s">
        <v>1</v>
      </c>
      <c r="F163" s="157" t="s">
        <v>171</v>
      </c>
      <c r="H163" s="158">
        <v>3</v>
      </c>
      <c r="I163" s="159"/>
      <c r="L163" s="154"/>
      <c r="M163" s="160"/>
      <c r="N163" s="161"/>
      <c r="O163" s="161"/>
      <c r="P163" s="161"/>
      <c r="Q163" s="161"/>
      <c r="R163" s="161"/>
      <c r="S163" s="161"/>
      <c r="T163" s="162"/>
      <c r="AT163" s="156" t="s">
        <v>117</v>
      </c>
      <c r="AU163" s="156" t="s">
        <v>115</v>
      </c>
      <c r="AV163" s="13" t="s">
        <v>115</v>
      </c>
      <c r="AW163" s="13" t="s">
        <v>32</v>
      </c>
      <c r="AX163" s="13" t="s">
        <v>76</v>
      </c>
      <c r="AY163" s="156" t="s">
        <v>108</v>
      </c>
    </row>
    <row r="164" spans="1:65" s="13" customFormat="1">
      <c r="B164" s="154"/>
      <c r="D164" s="155" t="s">
        <v>117</v>
      </c>
      <c r="E164" s="156" t="s">
        <v>1</v>
      </c>
      <c r="F164" s="157" t="s">
        <v>172</v>
      </c>
      <c r="H164" s="158">
        <v>2</v>
      </c>
      <c r="I164" s="159"/>
      <c r="L164" s="154"/>
      <c r="M164" s="160"/>
      <c r="N164" s="161"/>
      <c r="O164" s="161"/>
      <c r="P164" s="161"/>
      <c r="Q164" s="161"/>
      <c r="R164" s="161"/>
      <c r="S164" s="161"/>
      <c r="T164" s="162"/>
      <c r="AT164" s="156" t="s">
        <v>117</v>
      </c>
      <c r="AU164" s="156" t="s">
        <v>115</v>
      </c>
      <c r="AV164" s="13" t="s">
        <v>115</v>
      </c>
      <c r="AW164" s="13" t="s">
        <v>32</v>
      </c>
      <c r="AX164" s="13" t="s">
        <v>76</v>
      </c>
      <c r="AY164" s="156" t="s">
        <v>108</v>
      </c>
    </row>
    <row r="165" spans="1:65" s="14" customFormat="1">
      <c r="B165" s="163"/>
      <c r="D165" s="155" t="s">
        <v>117</v>
      </c>
      <c r="E165" s="164" t="s">
        <v>1</v>
      </c>
      <c r="F165" s="165" t="s">
        <v>119</v>
      </c>
      <c r="H165" s="166">
        <v>13</v>
      </c>
      <c r="I165" s="167"/>
      <c r="L165" s="163"/>
      <c r="M165" s="168"/>
      <c r="N165" s="169"/>
      <c r="O165" s="169"/>
      <c r="P165" s="169"/>
      <c r="Q165" s="169"/>
      <c r="R165" s="169"/>
      <c r="S165" s="169"/>
      <c r="T165" s="170"/>
      <c r="AT165" s="164" t="s">
        <v>117</v>
      </c>
      <c r="AU165" s="164" t="s">
        <v>115</v>
      </c>
      <c r="AV165" s="14" t="s">
        <v>114</v>
      </c>
      <c r="AW165" s="14" t="s">
        <v>32</v>
      </c>
      <c r="AX165" s="14" t="s">
        <v>81</v>
      </c>
      <c r="AY165" s="164" t="s">
        <v>108</v>
      </c>
    </row>
    <row r="166" spans="1:65" s="2" customFormat="1" ht="21.75" customHeight="1">
      <c r="A166" s="32"/>
      <c r="B166" s="139"/>
      <c r="C166" s="140" t="s">
        <v>173</v>
      </c>
      <c r="D166" s="140" t="s">
        <v>110</v>
      </c>
      <c r="E166" s="141" t="s">
        <v>174</v>
      </c>
      <c r="F166" s="142" t="s">
        <v>175</v>
      </c>
      <c r="G166" s="143" t="s">
        <v>145</v>
      </c>
      <c r="H166" s="144">
        <v>1</v>
      </c>
      <c r="I166" s="145"/>
      <c r="J166" s="146">
        <f>ROUND(I166*H166,2)</f>
        <v>0</v>
      </c>
      <c r="K166" s="147"/>
      <c r="L166" s="33"/>
      <c r="M166" s="148" t="s">
        <v>1</v>
      </c>
      <c r="N166" s="149" t="s">
        <v>42</v>
      </c>
      <c r="O166" s="58"/>
      <c r="P166" s="150">
        <f>O166*H166</f>
        <v>0</v>
      </c>
      <c r="Q166" s="150">
        <v>0</v>
      </c>
      <c r="R166" s="150">
        <f>Q166*H166</f>
        <v>0</v>
      </c>
      <c r="S166" s="150">
        <v>0</v>
      </c>
      <c r="T166" s="15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2" t="s">
        <v>114</v>
      </c>
      <c r="AT166" s="152" t="s">
        <v>110</v>
      </c>
      <c r="AU166" s="152" t="s">
        <v>115</v>
      </c>
      <c r="AY166" s="17" t="s">
        <v>108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17" t="s">
        <v>115</v>
      </c>
      <c r="BK166" s="153">
        <f>ROUND(I166*H166,2)</f>
        <v>0</v>
      </c>
      <c r="BL166" s="17" t="s">
        <v>114</v>
      </c>
      <c r="BM166" s="152" t="s">
        <v>176</v>
      </c>
    </row>
    <row r="167" spans="1:65" s="2" customFormat="1" ht="21.75" customHeight="1">
      <c r="A167" s="32"/>
      <c r="B167" s="139"/>
      <c r="C167" s="140" t="s">
        <v>177</v>
      </c>
      <c r="D167" s="140" t="s">
        <v>110</v>
      </c>
      <c r="E167" s="141" t="s">
        <v>178</v>
      </c>
      <c r="F167" s="142" t="s">
        <v>179</v>
      </c>
      <c r="G167" s="143" t="s">
        <v>113</v>
      </c>
      <c r="H167" s="144">
        <v>339.5</v>
      </c>
      <c r="I167" s="145"/>
      <c r="J167" s="146">
        <f>ROUND(I167*H167,2)</f>
        <v>0</v>
      </c>
      <c r="K167" s="147"/>
      <c r="L167" s="33"/>
      <c r="M167" s="148" t="s">
        <v>1</v>
      </c>
      <c r="N167" s="149" t="s">
        <v>42</v>
      </c>
      <c r="O167" s="58"/>
      <c r="P167" s="150">
        <f>O167*H167</f>
        <v>0</v>
      </c>
      <c r="Q167" s="150">
        <v>0</v>
      </c>
      <c r="R167" s="150">
        <f>Q167*H167</f>
        <v>0</v>
      </c>
      <c r="S167" s="150">
        <v>0</v>
      </c>
      <c r="T167" s="15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2" t="s">
        <v>114</v>
      </c>
      <c r="AT167" s="152" t="s">
        <v>110</v>
      </c>
      <c r="AU167" s="152" t="s">
        <v>115</v>
      </c>
      <c r="AY167" s="17" t="s">
        <v>108</v>
      </c>
      <c r="BE167" s="153">
        <f>IF(N167="základní",J167,0)</f>
        <v>0</v>
      </c>
      <c r="BF167" s="153">
        <f>IF(N167="snížená",J167,0)</f>
        <v>0</v>
      </c>
      <c r="BG167" s="153">
        <f>IF(N167="zákl. přenesená",J167,0)</f>
        <v>0</v>
      </c>
      <c r="BH167" s="153">
        <f>IF(N167="sníž. přenesená",J167,0)</f>
        <v>0</v>
      </c>
      <c r="BI167" s="153">
        <f>IF(N167="nulová",J167,0)</f>
        <v>0</v>
      </c>
      <c r="BJ167" s="17" t="s">
        <v>115</v>
      </c>
      <c r="BK167" s="153">
        <f>ROUND(I167*H167,2)</f>
        <v>0</v>
      </c>
      <c r="BL167" s="17" t="s">
        <v>114</v>
      </c>
      <c r="BM167" s="152" t="s">
        <v>180</v>
      </c>
    </row>
    <row r="168" spans="1:65" s="13" customFormat="1">
      <c r="B168" s="154"/>
      <c r="D168" s="155" t="s">
        <v>117</v>
      </c>
      <c r="E168" s="156" t="s">
        <v>1</v>
      </c>
      <c r="F168" s="157" t="s">
        <v>181</v>
      </c>
      <c r="H168" s="158">
        <v>169</v>
      </c>
      <c r="I168" s="159"/>
      <c r="L168" s="154"/>
      <c r="M168" s="160"/>
      <c r="N168" s="161"/>
      <c r="O168" s="161"/>
      <c r="P168" s="161"/>
      <c r="Q168" s="161"/>
      <c r="R168" s="161"/>
      <c r="S168" s="161"/>
      <c r="T168" s="162"/>
      <c r="AT168" s="156" t="s">
        <v>117</v>
      </c>
      <c r="AU168" s="156" t="s">
        <v>115</v>
      </c>
      <c r="AV168" s="13" t="s">
        <v>115</v>
      </c>
      <c r="AW168" s="13" t="s">
        <v>32</v>
      </c>
      <c r="AX168" s="13" t="s">
        <v>76</v>
      </c>
      <c r="AY168" s="156" t="s">
        <v>108</v>
      </c>
    </row>
    <row r="169" spans="1:65" s="13" customFormat="1">
      <c r="B169" s="154"/>
      <c r="D169" s="155" t="s">
        <v>117</v>
      </c>
      <c r="E169" s="156" t="s">
        <v>1</v>
      </c>
      <c r="F169" s="157" t="s">
        <v>182</v>
      </c>
      <c r="H169" s="158">
        <v>170.5</v>
      </c>
      <c r="I169" s="159"/>
      <c r="L169" s="154"/>
      <c r="M169" s="160"/>
      <c r="N169" s="161"/>
      <c r="O169" s="161"/>
      <c r="P169" s="161"/>
      <c r="Q169" s="161"/>
      <c r="R169" s="161"/>
      <c r="S169" s="161"/>
      <c r="T169" s="162"/>
      <c r="AT169" s="156" t="s">
        <v>117</v>
      </c>
      <c r="AU169" s="156" t="s">
        <v>115</v>
      </c>
      <c r="AV169" s="13" t="s">
        <v>115</v>
      </c>
      <c r="AW169" s="13" t="s">
        <v>32</v>
      </c>
      <c r="AX169" s="13" t="s">
        <v>76</v>
      </c>
      <c r="AY169" s="156" t="s">
        <v>108</v>
      </c>
    </row>
    <row r="170" spans="1:65" s="14" customFormat="1">
      <c r="B170" s="163"/>
      <c r="D170" s="155" t="s">
        <v>117</v>
      </c>
      <c r="E170" s="164" t="s">
        <v>1</v>
      </c>
      <c r="F170" s="165" t="s">
        <v>119</v>
      </c>
      <c r="H170" s="166">
        <v>339.5</v>
      </c>
      <c r="I170" s="167"/>
      <c r="L170" s="163"/>
      <c r="M170" s="168"/>
      <c r="N170" s="169"/>
      <c r="O170" s="169"/>
      <c r="P170" s="169"/>
      <c r="Q170" s="169"/>
      <c r="R170" s="169"/>
      <c r="S170" s="169"/>
      <c r="T170" s="170"/>
      <c r="AT170" s="164" t="s">
        <v>117</v>
      </c>
      <c r="AU170" s="164" t="s">
        <v>115</v>
      </c>
      <c r="AV170" s="14" t="s">
        <v>114</v>
      </c>
      <c r="AW170" s="14" t="s">
        <v>32</v>
      </c>
      <c r="AX170" s="14" t="s">
        <v>81</v>
      </c>
      <c r="AY170" s="164" t="s">
        <v>108</v>
      </c>
    </row>
    <row r="171" spans="1:65" s="2" customFormat="1" ht="21.75" customHeight="1">
      <c r="A171" s="32"/>
      <c r="B171" s="139"/>
      <c r="C171" s="140">
        <v>10</v>
      </c>
      <c r="D171" s="140" t="s">
        <v>110</v>
      </c>
      <c r="E171" s="141" t="s">
        <v>183</v>
      </c>
      <c r="F171" s="142" t="s">
        <v>185</v>
      </c>
      <c r="G171" s="143" t="s">
        <v>113</v>
      </c>
      <c r="H171" s="144">
        <v>18.350000000000001</v>
      </c>
      <c r="I171" s="145"/>
      <c r="J171" s="146">
        <f>ROUND(I171*H171,2)</f>
        <v>0</v>
      </c>
      <c r="K171" s="147"/>
      <c r="L171" s="33"/>
      <c r="M171" s="148" t="s">
        <v>1</v>
      </c>
      <c r="N171" s="149" t="s">
        <v>42</v>
      </c>
      <c r="O171" s="58"/>
      <c r="P171" s="150">
        <f>O171*H171</f>
        <v>0</v>
      </c>
      <c r="Q171" s="150">
        <v>0</v>
      </c>
      <c r="R171" s="150">
        <f>Q171*H171</f>
        <v>0</v>
      </c>
      <c r="S171" s="150">
        <v>0</v>
      </c>
      <c r="T171" s="15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2" t="s">
        <v>114</v>
      </c>
      <c r="AT171" s="152" t="s">
        <v>110</v>
      </c>
      <c r="AU171" s="152" t="s">
        <v>115</v>
      </c>
      <c r="AY171" s="17" t="s">
        <v>108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17" t="s">
        <v>115</v>
      </c>
      <c r="BK171" s="153">
        <f>ROUND(I171*H171,2)</f>
        <v>0</v>
      </c>
      <c r="BL171" s="17" t="s">
        <v>114</v>
      </c>
      <c r="BM171" s="152" t="s">
        <v>186</v>
      </c>
    </row>
    <row r="172" spans="1:65" s="13" customFormat="1">
      <c r="B172" s="154"/>
      <c r="D172" s="155" t="s">
        <v>117</v>
      </c>
      <c r="E172" s="156" t="s">
        <v>1</v>
      </c>
      <c r="F172" s="157" t="s">
        <v>187</v>
      </c>
      <c r="H172" s="158">
        <v>18.350000000000001</v>
      </c>
      <c r="I172" s="159"/>
      <c r="L172" s="154"/>
      <c r="M172" s="160"/>
      <c r="N172" s="161"/>
      <c r="O172" s="161"/>
      <c r="P172" s="161"/>
      <c r="Q172" s="161"/>
      <c r="R172" s="161"/>
      <c r="S172" s="161"/>
      <c r="T172" s="162"/>
      <c r="AT172" s="156" t="s">
        <v>117</v>
      </c>
      <c r="AU172" s="156" t="s">
        <v>115</v>
      </c>
      <c r="AV172" s="13" t="s">
        <v>115</v>
      </c>
      <c r="AW172" s="13" t="s">
        <v>32</v>
      </c>
      <c r="AX172" s="13" t="s">
        <v>81</v>
      </c>
      <c r="AY172" s="156" t="s">
        <v>108</v>
      </c>
    </row>
    <row r="173" spans="1:65" s="2" customFormat="1" ht="21.75" customHeight="1">
      <c r="A173" s="32"/>
      <c r="B173" s="139"/>
      <c r="C173" s="140">
        <v>11</v>
      </c>
      <c r="D173" s="140" t="s">
        <v>110</v>
      </c>
      <c r="E173" s="141" t="s">
        <v>184</v>
      </c>
      <c r="F173" s="142" t="s">
        <v>208</v>
      </c>
      <c r="G173" s="143" t="s">
        <v>113</v>
      </c>
      <c r="H173" s="144">
        <v>10.57</v>
      </c>
      <c r="I173" s="145"/>
      <c r="J173" s="146">
        <f>ROUND(I173*H173,2)</f>
        <v>0</v>
      </c>
      <c r="K173" s="147"/>
      <c r="L173" s="33"/>
      <c r="M173" s="148" t="s">
        <v>1</v>
      </c>
      <c r="N173" s="149" t="s">
        <v>42</v>
      </c>
      <c r="O173" s="58"/>
      <c r="P173" s="150">
        <f>O173*H173</f>
        <v>0</v>
      </c>
      <c r="Q173" s="150">
        <v>0</v>
      </c>
      <c r="R173" s="150">
        <f>Q173*H173</f>
        <v>0</v>
      </c>
      <c r="S173" s="150">
        <v>0</v>
      </c>
      <c r="T173" s="15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2" t="s">
        <v>114</v>
      </c>
      <c r="AT173" s="152" t="s">
        <v>110</v>
      </c>
      <c r="AU173" s="152" t="s">
        <v>115</v>
      </c>
      <c r="AY173" s="17" t="s">
        <v>108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7" t="s">
        <v>115</v>
      </c>
      <c r="BK173" s="153">
        <f>ROUND(I173*H173,2)</f>
        <v>0</v>
      </c>
      <c r="BL173" s="17" t="s">
        <v>114</v>
      </c>
      <c r="BM173" s="152" t="s">
        <v>190</v>
      </c>
    </row>
    <row r="174" spans="1:65" s="13" customFormat="1">
      <c r="B174" s="154"/>
      <c r="D174" s="155" t="s">
        <v>117</v>
      </c>
      <c r="E174" s="156" t="s">
        <v>1</v>
      </c>
      <c r="F174" s="157">
        <v>10.57</v>
      </c>
      <c r="H174" s="158">
        <v>10.57</v>
      </c>
      <c r="I174" s="159"/>
      <c r="L174" s="154"/>
      <c r="M174" s="160"/>
      <c r="N174" s="161"/>
      <c r="O174" s="161"/>
      <c r="P174" s="161"/>
      <c r="Q174" s="161"/>
      <c r="R174" s="161"/>
      <c r="S174" s="161"/>
      <c r="T174" s="162"/>
      <c r="AT174" s="156" t="s">
        <v>117</v>
      </c>
      <c r="AU174" s="156" t="s">
        <v>115</v>
      </c>
      <c r="AV174" s="13" t="s">
        <v>115</v>
      </c>
      <c r="AW174" s="13" t="s">
        <v>32</v>
      </c>
      <c r="AX174" s="13" t="s">
        <v>81</v>
      </c>
      <c r="AY174" s="156" t="s">
        <v>108</v>
      </c>
    </row>
    <row r="175" spans="1:65" s="2" customFormat="1" ht="16.5" customHeight="1">
      <c r="A175" s="32"/>
      <c r="B175" s="139"/>
      <c r="C175" s="140">
        <v>12</v>
      </c>
      <c r="D175" s="140" t="s">
        <v>110</v>
      </c>
      <c r="E175" s="141" t="s">
        <v>188</v>
      </c>
      <c r="F175" s="142" t="s">
        <v>192</v>
      </c>
      <c r="G175" s="143" t="s">
        <v>113</v>
      </c>
      <c r="H175" s="144">
        <v>30.7</v>
      </c>
      <c r="I175" s="145"/>
      <c r="J175" s="146">
        <f>ROUND(I175*H175,2)</f>
        <v>0</v>
      </c>
      <c r="K175" s="147"/>
      <c r="L175" s="33"/>
      <c r="M175" s="148" t="s">
        <v>1</v>
      </c>
      <c r="N175" s="149" t="s">
        <v>42</v>
      </c>
      <c r="O175" s="58"/>
      <c r="P175" s="150">
        <f>O175*H175</f>
        <v>0</v>
      </c>
      <c r="Q175" s="150">
        <v>0</v>
      </c>
      <c r="R175" s="150">
        <f>Q175*H175</f>
        <v>0</v>
      </c>
      <c r="S175" s="150">
        <v>0</v>
      </c>
      <c r="T175" s="15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2" t="s">
        <v>114</v>
      </c>
      <c r="AT175" s="152" t="s">
        <v>110</v>
      </c>
      <c r="AU175" s="152" t="s">
        <v>115</v>
      </c>
      <c r="AY175" s="17" t="s">
        <v>108</v>
      </c>
      <c r="BE175" s="153">
        <f>IF(N175="základní",J175,0)</f>
        <v>0</v>
      </c>
      <c r="BF175" s="153">
        <f>IF(N175="snížená",J175,0)</f>
        <v>0</v>
      </c>
      <c r="BG175" s="153">
        <f>IF(N175="zákl. přenesená",J175,0)</f>
        <v>0</v>
      </c>
      <c r="BH175" s="153">
        <f>IF(N175="sníž. přenesená",J175,0)</f>
        <v>0</v>
      </c>
      <c r="BI175" s="153">
        <f>IF(N175="nulová",J175,0)</f>
        <v>0</v>
      </c>
      <c r="BJ175" s="17" t="s">
        <v>115</v>
      </c>
      <c r="BK175" s="153">
        <f>ROUND(I175*H175,2)</f>
        <v>0</v>
      </c>
      <c r="BL175" s="17" t="s">
        <v>114</v>
      </c>
      <c r="BM175" s="152" t="s">
        <v>193</v>
      </c>
    </row>
    <row r="176" spans="1:65" s="13" customFormat="1">
      <c r="B176" s="154"/>
      <c r="D176" s="155" t="s">
        <v>117</v>
      </c>
      <c r="E176" s="156" t="s">
        <v>1</v>
      </c>
      <c r="F176" s="157" t="s">
        <v>194</v>
      </c>
      <c r="H176" s="158">
        <v>30.7</v>
      </c>
      <c r="I176" s="159"/>
      <c r="L176" s="154"/>
      <c r="M176" s="160"/>
      <c r="N176" s="161"/>
      <c r="O176" s="161"/>
      <c r="P176" s="161"/>
      <c r="Q176" s="161"/>
      <c r="R176" s="161"/>
      <c r="S176" s="161"/>
      <c r="T176" s="162"/>
      <c r="AT176" s="156" t="s">
        <v>117</v>
      </c>
      <c r="AU176" s="156" t="s">
        <v>115</v>
      </c>
      <c r="AV176" s="13" t="s">
        <v>115</v>
      </c>
      <c r="AW176" s="13" t="s">
        <v>32</v>
      </c>
      <c r="AX176" s="13" t="s">
        <v>81</v>
      </c>
      <c r="AY176" s="156" t="s">
        <v>108</v>
      </c>
    </row>
    <row r="177" spans="1:65" s="2" customFormat="1" ht="21.75" customHeight="1">
      <c r="A177" s="32"/>
      <c r="B177" s="139"/>
      <c r="C177" s="140">
        <v>13</v>
      </c>
      <c r="D177" s="140" t="s">
        <v>110</v>
      </c>
      <c r="E177" s="141" t="s">
        <v>189</v>
      </c>
      <c r="F177" s="142" t="s">
        <v>195</v>
      </c>
      <c r="G177" s="143" t="s">
        <v>113</v>
      </c>
      <c r="H177" s="144">
        <v>47.95</v>
      </c>
      <c r="I177" s="145"/>
      <c r="J177" s="146">
        <f>ROUND(I177*H177,2)</f>
        <v>0</v>
      </c>
      <c r="K177" s="147"/>
      <c r="L177" s="33"/>
      <c r="M177" s="148" t="s">
        <v>1</v>
      </c>
      <c r="N177" s="149" t="s">
        <v>42</v>
      </c>
      <c r="O177" s="58"/>
      <c r="P177" s="150">
        <f>O177*H177</f>
        <v>0</v>
      </c>
      <c r="Q177" s="150">
        <v>0</v>
      </c>
      <c r="R177" s="150">
        <f>Q177*H177</f>
        <v>0</v>
      </c>
      <c r="S177" s="150">
        <v>0</v>
      </c>
      <c r="T177" s="15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2" t="s">
        <v>114</v>
      </c>
      <c r="AT177" s="152" t="s">
        <v>110</v>
      </c>
      <c r="AU177" s="152" t="s">
        <v>115</v>
      </c>
      <c r="AY177" s="17" t="s">
        <v>108</v>
      </c>
      <c r="BE177" s="153">
        <f>IF(N177="základní",J177,0)</f>
        <v>0</v>
      </c>
      <c r="BF177" s="153">
        <f>IF(N177="snížená",J177,0)</f>
        <v>0</v>
      </c>
      <c r="BG177" s="153">
        <f>IF(N177="zákl. přenesená",J177,0)</f>
        <v>0</v>
      </c>
      <c r="BH177" s="153">
        <f>IF(N177="sníž. přenesená",J177,0)</f>
        <v>0</v>
      </c>
      <c r="BI177" s="153">
        <f>IF(N177="nulová",J177,0)</f>
        <v>0</v>
      </c>
      <c r="BJ177" s="17" t="s">
        <v>115</v>
      </c>
      <c r="BK177" s="153">
        <f>ROUND(I177*H177,2)</f>
        <v>0</v>
      </c>
      <c r="BL177" s="17" t="s">
        <v>114</v>
      </c>
      <c r="BM177" s="152" t="s">
        <v>196</v>
      </c>
    </row>
    <row r="178" spans="1:65" s="13" customFormat="1">
      <c r="B178" s="154"/>
      <c r="D178" s="155" t="s">
        <v>117</v>
      </c>
      <c r="E178" s="156" t="s">
        <v>1</v>
      </c>
      <c r="F178" s="157" t="s">
        <v>197</v>
      </c>
      <c r="H178" s="158">
        <v>47.95</v>
      </c>
      <c r="I178" s="159"/>
      <c r="L178" s="154"/>
      <c r="M178" s="160"/>
      <c r="N178" s="161"/>
      <c r="O178" s="161"/>
      <c r="P178" s="161"/>
      <c r="Q178" s="161"/>
      <c r="R178" s="161"/>
      <c r="S178" s="161"/>
      <c r="T178" s="162"/>
      <c r="AT178" s="156" t="s">
        <v>117</v>
      </c>
      <c r="AU178" s="156" t="s">
        <v>115</v>
      </c>
      <c r="AV178" s="13" t="s">
        <v>115</v>
      </c>
      <c r="AW178" s="13" t="s">
        <v>32</v>
      </c>
      <c r="AX178" s="13" t="s">
        <v>81</v>
      </c>
      <c r="AY178" s="156" t="s">
        <v>108</v>
      </c>
    </row>
    <row r="179" spans="1:65" s="2" customFormat="1" ht="21.75" customHeight="1">
      <c r="A179" s="32"/>
      <c r="B179" s="139"/>
      <c r="C179" s="140">
        <v>14</v>
      </c>
      <c r="D179" s="140" t="s">
        <v>110</v>
      </c>
      <c r="E179" s="141" t="s">
        <v>191</v>
      </c>
      <c r="F179" s="142" t="s">
        <v>210</v>
      </c>
      <c r="G179" s="143" t="s">
        <v>113</v>
      </c>
      <c r="H179" s="144">
        <v>10.8</v>
      </c>
      <c r="I179" s="145"/>
      <c r="J179" s="146">
        <f>ROUND(I179*H179,2)</f>
        <v>0</v>
      </c>
      <c r="K179" s="147"/>
      <c r="L179" s="33"/>
      <c r="M179" s="148" t="s">
        <v>1</v>
      </c>
      <c r="N179" s="149" t="s">
        <v>42</v>
      </c>
      <c r="O179" s="58"/>
      <c r="P179" s="150">
        <f>O179*H179</f>
        <v>0</v>
      </c>
      <c r="Q179" s="150">
        <v>0</v>
      </c>
      <c r="R179" s="150">
        <f>Q179*H179</f>
        <v>0</v>
      </c>
      <c r="S179" s="150">
        <v>0</v>
      </c>
      <c r="T179" s="15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2" t="s">
        <v>114</v>
      </c>
      <c r="AT179" s="152" t="s">
        <v>110</v>
      </c>
      <c r="AU179" s="152" t="s">
        <v>115</v>
      </c>
      <c r="AY179" s="17" t="s">
        <v>108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7" t="s">
        <v>115</v>
      </c>
      <c r="BK179" s="153">
        <f>ROUND(I179*H179,2)</f>
        <v>0</v>
      </c>
      <c r="BL179" s="17" t="s">
        <v>114</v>
      </c>
      <c r="BM179" s="152" t="s">
        <v>198</v>
      </c>
    </row>
    <row r="180" spans="1:65" s="13" customFormat="1">
      <c r="B180" s="154"/>
      <c r="D180" s="155" t="s">
        <v>117</v>
      </c>
      <c r="E180" s="156" t="s">
        <v>1</v>
      </c>
      <c r="F180" s="157" t="s">
        <v>209</v>
      </c>
      <c r="H180" s="158">
        <v>10.8</v>
      </c>
      <c r="I180" s="159"/>
      <c r="L180" s="154"/>
      <c r="M180" s="160"/>
      <c r="N180" s="161"/>
      <c r="O180" s="161"/>
      <c r="P180" s="161"/>
      <c r="Q180" s="161"/>
      <c r="R180" s="161"/>
      <c r="S180" s="161"/>
      <c r="T180" s="162"/>
      <c r="AT180" s="156" t="s">
        <v>117</v>
      </c>
      <c r="AU180" s="156" t="s">
        <v>115</v>
      </c>
      <c r="AV180" s="13" t="s">
        <v>115</v>
      </c>
      <c r="AW180" s="13" t="s">
        <v>32</v>
      </c>
      <c r="AX180" s="13" t="s">
        <v>81</v>
      </c>
      <c r="AY180" s="156" t="s">
        <v>108</v>
      </c>
    </row>
    <row r="181" spans="1:65" s="12" customFormat="1" ht="25.9" customHeight="1">
      <c r="B181" s="126"/>
      <c r="D181" s="127" t="s">
        <v>75</v>
      </c>
      <c r="E181" s="128" t="s">
        <v>199</v>
      </c>
      <c r="F181" s="128" t="s">
        <v>200</v>
      </c>
      <c r="I181" s="129"/>
      <c r="J181" s="130">
        <f>BK181</f>
        <v>0</v>
      </c>
      <c r="L181" s="126"/>
      <c r="M181" s="131"/>
      <c r="N181" s="132"/>
      <c r="O181" s="132"/>
      <c r="P181" s="133">
        <f>P182</f>
        <v>0</v>
      </c>
      <c r="Q181" s="132"/>
      <c r="R181" s="133">
        <f>R182</f>
        <v>0</v>
      </c>
      <c r="S181" s="132"/>
      <c r="T181" s="134">
        <f>T182</f>
        <v>0</v>
      </c>
      <c r="AR181" s="127" t="s">
        <v>153</v>
      </c>
      <c r="AT181" s="135" t="s">
        <v>75</v>
      </c>
      <c r="AU181" s="135" t="s">
        <v>76</v>
      </c>
      <c r="AY181" s="127" t="s">
        <v>108</v>
      </c>
      <c r="BK181" s="136">
        <f>BK182</f>
        <v>0</v>
      </c>
    </row>
    <row r="182" spans="1:65" s="12" customFormat="1" ht="22.9" customHeight="1">
      <c r="B182" s="126"/>
      <c r="D182" s="127" t="s">
        <v>75</v>
      </c>
      <c r="E182" s="137" t="s">
        <v>201</v>
      </c>
      <c r="F182" s="137" t="s">
        <v>202</v>
      </c>
      <c r="I182" s="129"/>
      <c r="J182" s="138">
        <f>BK182</f>
        <v>0</v>
      </c>
      <c r="L182" s="126"/>
      <c r="M182" s="131"/>
      <c r="N182" s="132"/>
      <c r="O182" s="132"/>
      <c r="P182" s="133">
        <f>P183</f>
        <v>0</v>
      </c>
      <c r="Q182" s="132"/>
      <c r="R182" s="133">
        <f>R183</f>
        <v>0</v>
      </c>
      <c r="S182" s="132"/>
      <c r="T182" s="134">
        <f>T183</f>
        <v>0</v>
      </c>
      <c r="AR182" s="127" t="s">
        <v>153</v>
      </c>
      <c r="AT182" s="135" t="s">
        <v>75</v>
      </c>
      <c r="AU182" s="135" t="s">
        <v>81</v>
      </c>
      <c r="AY182" s="127" t="s">
        <v>108</v>
      </c>
      <c r="BK182" s="136">
        <f>BK183</f>
        <v>0</v>
      </c>
    </row>
    <row r="183" spans="1:65" s="2" customFormat="1" ht="16.5" customHeight="1">
      <c r="A183" s="32"/>
      <c r="B183" s="139"/>
      <c r="C183" s="140">
        <v>15</v>
      </c>
      <c r="D183" s="140" t="s">
        <v>110</v>
      </c>
      <c r="E183" s="141" t="s">
        <v>203</v>
      </c>
      <c r="F183" s="142" t="s">
        <v>204</v>
      </c>
      <c r="G183" s="143" t="s">
        <v>145</v>
      </c>
      <c r="H183" s="144">
        <v>1</v>
      </c>
      <c r="I183" s="145"/>
      <c r="J183" s="146">
        <f>ROUND(I183*H183,2)</f>
        <v>0</v>
      </c>
      <c r="K183" s="147"/>
      <c r="L183" s="33"/>
      <c r="M183" s="179" t="s">
        <v>1</v>
      </c>
      <c r="N183" s="180" t="s">
        <v>42</v>
      </c>
      <c r="O183" s="181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2" t="s">
        <v>205</v>
      </c>
      <c r="AT183" s="152" t="s">
        <v>110</v>
      </c>
      <c r="AU183" s="152" t="s">
        <v>115</v>
      </c>
      <c r="AY183" s="17" t="s">
        <v>108</v>
      </c>
      <c r="BE183" s="153">
        <f>IF(N183="základní",J183,0)</f>
        <v>0</v>
      </c>
      <c r="BF183" s="153">
        <f>IF(N183="snížená",J183,0)</f>
        <v>0</v>
      </c>
      <c r="BG183" s="153">
        <f>IF(N183="zákl. přenesená",J183,0)</f>
        <v>0</v>
      </c>
      <c r="BH183" s="153">
        <f>IF(N183="sníž. přenesená",J183,0)</f>
        <v>0</v>
      </c>
      <c r="BI183" s="153">
        <f>IF(N183="nulová",J183,0)</f>
        <v>0</v>
      </c>
      <c r="BJ183" s="17" t="s">
        <v>115</v>
      </c>
      <c r="BK183" s="153">
        <f>ROUND(I183*H183,2)</f>
        <v>0</v>
      </c>
      <c r="BL183" s="17" t="s">
        <v>205</v>
      </c>
      <c r="BM183" s="152" t="s">
        <v>206</v>
      </c>
    </row>
    <row r="184" spans="1:65" s="2" customFormat="1" ht="6.95" customHeight="1">
      <c r="A184" s="32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33"/>
      <c r="M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</row>
  </sheetData>
  <autoFilter ref="C115:K183" xr:uid="{00000000-0009-0000-0000-000001000000}"/>
  <mergeCells count="6">
    <mergeCell ref="E108:H108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Cejl - Výpočet ploch pro ...</vt:lpstr>
      <vt:lpstr>'Cejl - Výpočet ploch pro ...'!Názvy_tisku</vt:lpstr>
      <vt:lpstr>'Rekapitulace stavby'!Názvy_tisku</vt:lpstr>
      <vt:lpstr>'Cejl - Výpočet ploch pro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Eva-TOSH\Eva</dc:creator>
  <cp:lastModifiedBy>Jakubíková Monika</cp:lastModifiedBy>
  <dcterms:created xsi:type="dcterms:W3CDTF">2021-05-21T18:20:04Z</dcterms:created>
  <dcterms:modified xsi:type="dcterms:W3CDTF">2021-08-06T07:38:55Z</dcterms:modified>
</cp:coreProperties>
</file>